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516" windowHeight="16614"/>
  </bookViews>
  <sheets>
    <sheet name="Лист1" sheetId="3" r:id="rId1"/>
  </sheets>
  <definedNames>
    <definedName name="_xlnm._FilterDatabase" localSheetId="0" hidden="1">Лист1!$A$4:$K$76</definedName>
    <definedName name="_xlnm.Print_Titles" localSheetId="0">Лист1!$4:$4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6" i="3" l="1"/>
  <c r="F75" i="3"/>
  <c r="F71" i="3"/>
  <c r="F70" i="3"/>
  <c r="F60" i="3"/>
  <c r="F61" i="3"/>
  <c r="F62" i="3"/>
  <c r="F63" i="3"/>
  <c r="F64" i="3"/>
  <c r="F66" i="3"/>
  <c r="F67" i="3"/>
  <c r="F68" i="3"/>
  <c r="F59" i="3"/>
  <c r="F45" i="3"/>
  <c r="F46" i="3"/>
  <c r="F47" i="3"/>
  <c r="F48" i="3"/>
  <c r="F49" i="3"/>
  <c r="F50" i="3"/>
  <c r="F54" i="3"/>
  <c r="F56" i="3"/>
  <c r="F57" i="3"/>
  <c r="F44" i="3"/>
  <c r="F40" i="3"/>
  <c r="F8" i="3"/>
  <c r="F10" i="3"/>
  <c r="F12" i="3"/>
  <c r="F13" i="3"/>
  <c r="F14" i="3"/>
  <c r="F16" i="3"/>
  <c r="F17" i="3"/>
  <c r="F18" i="3"/>
  <c r="F20" i="3"/>
  <c r="F21" i="3"/>
  <c r="F23" i="3"/>
  <c r="F25" i="3"/>
  <c r="F26" i="3"/>
  <c r="F27" i="3"/>
  <c r="F28" i="3"/>
  <c r="F30" i="3"/>
  <c r="F32" i="3"/>
  <c r="F34" i="3"/>
  <c r="F35" i="3"/>
  <c r="F36" i="3"/>
  <c r="F7" i="3"/>
  <c r="E15" i="3"/>
  <c r="F41" i="3" l="1"/>
  <c r="E43" i="3" l="1"/>
  <c r="E6" i="3" l="1"/>
  <c r="D43" i="3" l="1"/>
  <c r="E39" i="3" l="1"/>
  <c r="D39" i="3"/>
  <c r="D58" i="3" l="1"/>
  <c r="F43" i="3" l="1"/>
  <c r="D15" i="3"/>
  <c r="F15" i="3" s="1"/>
  <c r="D6" i="3" l="1"/>
  <c r="F6" i="3" s="1"/>
  <c r="D69" i="3" l="1"/>
  <c r="E69" i="3" l="1"/>
  <c r="F69" i="3" s="1"/>
  <c r="E58" i="3" l="1"/>
  <c r="F58" i="3" s="1"/>
  <c r="F39" i="3"/>
  <c r="E38" i="3" l="1"/>
  <c r="E37" i="3" s="1"/>
  <c r="D38" i="3"/>
  <c r="D37" i="3" s="1"/>
  <c r="D5" i="3" s="1"/>
  <c r="F37" i="3" l="1"/>
  <c r="F38" i="3"/>
  <c r="E5" i="3" l="1"/>
  <c r="F5" i="3" l="1"/>
</calcChain>
</file>

<file path=xl/sharedStrings.xml><?xml version="1.0" encoding="utf-8"?>
<sst xmlns="http://schemas.openxmlformats.org/spreadsheetml/2006/main" count="226" uniqueCount="155">
  <si>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</si>
  <si>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</si>
  <si>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</si>
  <si>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</si>
  <si>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Наименование показателя</t>
  </si>
  <si>
    <t>Код строки</t>
  </si>
  <si>
    <t>Код дохода по бюджетной классификации</t>
  </si>
  <si>
    <t>Х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</si>
  <si>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</si>
  <si>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</si>
  <si>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</si>
  <si>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</si>
  <si>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</si>
  <si>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</si>
  <si>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</si>
  <si>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</si>
  <si>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</si>
  <si>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</si>
  <si>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 на имущество физических лиц</t>
  </si>
  <si>
    <t>000 1 06 01000 00 0000 110</t>
  </si>
  <si>
    <t>000 1 08 00000 00 0000 000</t>
  </si>
  <si>
    <t>000 1 09 00000 00 0000 000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</si>
  <si>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</si>
  <si>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</si>
  <si>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000 1 11 05020 00 0000 120</t>
  </si>
  <si>
    <t>000 1 11 05030 00 0000 120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</si>
  <si>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</si>
  <si>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</si>
  <si>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</si>
  <si>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</si>
  <si>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000 1 11 09040 00 0000 120</t>
  </si>
  <si>
    <t>000 1 12 00000 00 0000 000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</si>
  <si>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</si>
  <si>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</si>
  <si>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</si>
  <si>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</si>
  <si>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</si>
  <si>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000 1 14 06024 14 0000 430</t>
  </si>
  <si>
    <t>000 1 14 06312 14 0000 430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</si>
  <si>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</si>
  <si>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</si>
  <si>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000 1 16 00000 00 0000 000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</si>
  <si>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</si>
  <si>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</si>
  <si>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</si>
  <si>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</si>
  <si>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</si>
  <si>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</si>
  <si>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</si>
  <si>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</si>
  <si>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</si>
  <si>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000 2 02 20299 14 0000 150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</si>
  <si>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</si>
  <si>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</si>
  <si>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</si>
  <si>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000 2 02 25467 14 0000 150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</si>
  <si>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</si>
  <si>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</si>
  <si>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Субсидии бюджетам муниципальных округов на поддержку отрасли культуры</t>
  </si>
  <si>
    <t>000 2 02 25519 14 0000 150</t>
  </si>
  <si>
    <t>000 2 02 25555 14 0000 150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</si>
  <si>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</si>
  <si>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</si>
  <si>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</si>
  <si>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</si>
  <si>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</si>
  <si>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</si>
  <si>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</si>
  <si>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</si>
  <si>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</si>
  <si>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000 2 02 35082 14 0000 150</t>
  </si>
  <si>
    <t>000 2 02 35118 14 0000 150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</si>
  <si>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</si>
  <si>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</si>
  <si>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000 2 02 35303 14 0000 150</t>
  </si>
  <si>
    <t>000 2 02 40000 00 0000 150</t>
  </si>
  <si>
    <t>ПРОЧИЕ БЕЗВОЗМЕЗДНЫЕ ПОСТУПЛЕНИЯ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</si>
  <si>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</si>
  <si>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</si>
  <si>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</si>
  <si>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Государственная пошлина </t>
  </si>
  <si>
    <t>Задолженность и перерасчеты по отмененным налогам, сборам и иным обязательным платежам</t>
  </si>
  <si>
    <t>Штрафы, санкции, возмещение ущерба</t>
  </si>
  <si>
    <t>Прочие неналоговые доходы</t>
  </si>
  <si>
    <t>Платежи при пользовании природными ресурсами</t>
  </si>
  <si>
    <t>Виноградова А. М.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</si>
  <si>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</si>
  <si>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</si>
  <si>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%  исполнения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</si>
  <si>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</si>
  <si>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</si>
  <si>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Налог, взимаемый в связи с применением упрощенной системы налогообложения</t>
  </si>
  <si>
    <t>000 1 05 01000 00 0000 110</t>
  </si>
  <si>
    <t>000 1 05 02000 02 0000 110</t>
  </si>
  <si>
    <t>000 1 06 06000 00 0000 110</t>
  </si>
  <si>
    <t>БЕЗВОЗМЕЗДНЫЕ ПОСТУПЛЕНИЯ ОТ НЕГОСУДАРСТВЕННЫХ ОРГАНИЗАЦИЙ</t>
  </si>
  <si>
    <t>000 2 04 00000 00 0000 000</t>
  </si>
  <si>
    <t>000 2 02 49999 14 0000 150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</si>
  <si>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</si>
  <si>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</si>
  <si>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</si>
  <si>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</si>
  <si>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010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</si>
  <si>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</si>
  <si>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Единая субвенция бюджетам муниципальных округов</t>
  </si>
  <si>
    <t>000 2 02 39998 14 0000 150</t>
  </si>
  <si>
    <t>Прочие межбюджетные трансферты, передаваемые бюджетам муниципальных округов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</si>
  <si>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</si>
  <si>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000 2 02 20216 14 0000 150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</si>
  <si>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</si>
  <si>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000 2 02 45179 14 0000 150</t>
  </si>
  <si>
    <t>000 1 14 02040 14 0000 410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</si>
  <si>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</si>
  <si>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Заместитель главы администрации - начальник финансового управления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</si>
  <si>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</si>
  <si>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</si>
  <si>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</si>
  <si>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000 2 02 35014 14 0000 150</t>
  </si>
  <si>
    <t>Субвенции на стимулирование увеличения производства картофеля и овощей</t>
  </si>
  <si>
    <t>000 2 02 20303 14 0000 150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</si>
  <si>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 бюджетов</t>
  </si>
  <si>
    <t>Субсидии бюджетам муниципальных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</si>
  <si>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000 2 02 20300 14 0000 150</t>
  </si>
  <si>
    <t>000 1 06 06030 00 0000 110</t>
  </si>
  <si>
    <t>000 1 06 06040 00 0000 110</t>
  </si>
  <si>
    <t>Земельный налог, в том числе: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</si>
  <si>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</si>
  <si>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НАЛОГОВЫЕ И НЕНАЛОГОВЫЕ ДОХОДЫ</t>
  </si>
  <si>
    <t>* физические лица</t>
  </si>
  <si>
    <t>* юридические лица</t>
  </si>
  <si>
    <t>тыс.рублей</t>
  </si>
  <si>
    <t>ДОХОДЫ БЮДЖЕТА ОКРУГА - всего, в том числе:</t>
  </si>
  <si>
    <t>Иные межбюджетные трансферты</t>
  </si>
  <si>
    <t>000 2 02 20302 14 0000 150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</si>
  <si>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</si>
  <si>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</si>
  <si>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</si>
  <si>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000 2 02 35135 14 0000 150</t>
  </si>
  <si>
    <t>000 2 02 25527 14 0000 150</t>
  </si>
  <si>
    <t>Субсидии бюджетам муниципальных округов на государственную поддержку малого и среднего предпринимательства, а также физических лиц, применяющих специальный налоговый режим "Налог на профессиональный доход", в субъектах Российской Федерации</t>
  </si>
  <si>
    <t>000 2 08 00000 00 0000 000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</si>
  <si>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</si>
  <si>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Субсидии бюджетам муниципальных округов на развитие сети учреждений культурно-досугового типа</t>
  </si>
  <si>
    <t>000 2 02 22513 14 0000 150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</si>
  <si>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</si>
  <si>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000 2 02 35176 14 0000 150</t>
  </si>
  <si>
    <t>Прочие дотации бюджетам муниципальных округов</t>
  </si>
  <si>
    <t>000 2 02 19999 14 0000 150</t>
  </si>
  <si>
    <t>План на 2025 год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</si>
  <si>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муниципальных округов</t>
  </si>
  <si>
    <t>1 1 14 06324 14 0000 430</t>
  </si>
  <si>
    <t>000 1 03 03000 01 0000 110</t>
  </si>
  <si>
    <t>Туристический налог</t>
  </si>
  <si>
    <t>Исполнение бюджета Балахнинского муниципального округа по доходам на 01.11.2025</t>
  </si>
  <si>
    <t>Факт исполнения на 01.11.2025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</si>
</sst>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[$-10419]#,##0.0"/>
    <numFmt numFmtId="165" formatCode="?"/>
    <numFmt numFmtId="166" formatCode="#,##0.0"/>
    <numFmt numFmtId="167" formatCode="#,##0.0000"/>
    <numFmt numFmtId="168" formatCode="#,##0.000000"/>
    <numFmt numFmtId="169" formatCode="0.0%"/>
    <numFmt numFmtId="170" formatCode="#,##0.000"/>
  </numFmts>
  <fonts count="16" x14ac:knownFonts="1">
    <font>
      <sz val="10"/>
      <name val="Arial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30"/>
      <color indexed="9"/>
      <name val="Times New Roman"/>
      <family val="1"/>
      <charset val="204"/>
    </font>
    <font>
      <b/>
      <sz val="17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 applyProtection="1">
      <alignment horizontal="center" wrapText="1" readingOrder="1"/>
      <protection locked="0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 applyProtection="1">
      <alignment horizontal="left" wrapText="1" readingOrder="1"/>
      <protection locked="0"/>
    </xf>
    <xf numFmtId="0" fontId="1" fillId="0" borderId="1" xfId="0" applyFont="1" applyFill="1" applyBorder="1" applyAlignment="1" applyProtection="1">
      <alignment horizontal="left" wrapText="1" readingOrder="1"/>
      <protection locked="0"/>
    </xf>
    <xf numFmtId="49" fontId="1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left" wrapText="1"/>
    </xf>
    <xf numFmtId="166" fontId="2" fillId="0" borderId="0" xfId="0" applyNumberFormat="1" applyFont="1" applyFill="1"/>
    <xf numFmtId="167" fontId="2" fillId="0" borderId="0" xfId="0" applyNumberFormat="1" applyFont="1" applyFill="1"/>
    <xf numFmtId="0" fontId="1" fillId="0" borderId="0" xfId="0" applyFont="1" applyFill="1"/>
    <xf numFmtId="0" fontId="2" fillId="0" borderId="0" xfId="0" applyFont="1" applyFill="1" applyAlignment="1" applyProtection="1">
      <alignment vertical="center" wrapText="1" readingOrder="1"/>
      <protection locked="0"/>
    </xf>
    <xf numFmtId="0" fontId="1" fillId="0" borderId="0" xfId="0" applyFont="1" applyFill="1" applyAlignment="1">
      <alignment readingOrder="1"/>
    </xf>
    <xf numFmtId="0" fontId="1" fillId="0" borderId="1" xfId="0" applyFont="1" applyBorder="1" applyAlignment="1" applyProtection="1">
      <alignment horizontal="center" wrapText="1" readingOrder="1"/>
      <protection locked="0"/>
    </xf>
    <xf numFmtId="49" fontId="5" fillId="0" borderId="1" xfId="0" applyNumberFormat="1" applyFont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wrapText="1" readingOrder="1"/>
      <protection locked="0"/>
    </xf>
    <xf numFmtId="0" fontId="5" fillId="0" borderId="0" xfId="0" applyFont="1" applyFill="1"/>
    <xf numFmtId="3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5" fillId="0" borderId="1" xfId="0" applyFont="1" applyFill="1" applyBorder="1" applyAlignment="1" applyProtection="1">
      <alignment horizontal="left" wrapText="1" readingOrder="1"/>
      <protection locked="0"/>
    </xf>
    <xf numFmtId="168" fontId="1" fillId="0" borderId="0" xfId="0" applyNumberFormat="1" applyFont="1" applyFill="1" applyAlignment="1">
      <alignment readingOrder="1"/>
    </xf>
    <xf numFmtId="168" fontId="1" fillId="0" borderId="0" xfId="0" applyNumberFormat="1" applyFont="1" applyFill="1" applyAlignment="1">
      <alignment horizontal="center"/>
    </xf>
    <xf numFmtId="0" fontId="6" fillId="0" borderId="0" xfId="0" applyFont="1" applyFill="1"/>
    <xf numFmtId="0" fontId="2" fillId="2" borderId="1" xfId="0" applyFont="1" applyFill="1" applyBorder="1" applyAlignment="1" applyProtection="1">
      <alignment horizontal="left" wrapText="1" readingOrder="1"/>
      <protection locked="0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wrapText="1" readingOrder="1"/>
      <protection locked="0"/>
    </xf>
    <xf numFmtId="166" fontId="6" fillId="0" borderId="0" xfId="0" applyNumberFormat="1" applyFont="1" applyFill="1"/>
    <xf numFmtId="0" fontId="6" fillId="3" borderId="1" xfId="0" applyFont="1" applyFill="1" applyBorder="1" applyAlignment="1" applyProtection="1">
      <alignment horizontal="left" wrapText="1" readingOrder="1"/>
      <protection locked="0"/>
    </xf>
    <xf numFmtId="49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 applyProtection="1">
      <alignment horizontal="center" wrapText="1" readingOrder="1"/>
      <protection locked="0"/>
    </xf>
    <xf numFmtId="0" fontId="7" fillId="0" borderId="0" xfId="0" applyFont="1" applyFill="1" applyAlignment="1">
      <alignment horizontal="right"/>
    </xf>
    <xf numFmtId="49" fontId="4" fillId="2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 applyProtection="1">
      <alignment horizontal="center" vertical="center" wrapText="1" readingOrder="1"/>
      <protection locked="0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 applyProtection="1">
      <alignment horizontal="center" wrapText="1" readingOrder="1"/>
      <protection locked="0"/>
    </xf>
    <xf numFmtId="0" fontId="12" fillId="0" borderId="0" xfId="0" applyFont="1" applyFill="1"/>
    <xf numFmtId="166" fontId="1" fillId="0" borderId="0" xfId="0" applyNumberFormat="1" applyFont="1" applyFill="1"/>
    <xf numFmtId="164" fontId="1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2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3" borderId="1" xfId="0" applyNumberFormat="1" applyFont="1" applyFill="1" applyBorder="1" applyAlignment="1" applyProtection="1">
      <alignment horizontal="center" wrapText="1" readingOrder="1"/>
      <protection locked="0"/>
    </xf>
    <xf numFmtId="166" fontId="10" fillId="0" borderId="0" xfId="0" applyNumberFormat="1" applyFont="1" applyFill="1" applyAlignment="1">
      <alignment horizontal="center"/>
    </xf>
    <xf numFmtId="170" fontId="14" fillId="0" borderId="0" xfId="0" applyNumberFormat="1" applyFont="1" applyFill="1" applyAlignment="1" applyProtection="1">
      <alignment horizontal="center" wrapText="1" readingOrder="1"/>
      <protection locked="0"/>
    </xf>
    <xf numFmtId="169" fontId="2" fillId="2" borderId="1" xfId="1" applyNumberFormat="1" applyFont="1" applyFill="1" applyBorder="1" applyAlignment="1" applyProtection="1">
      <alignment horizontal="center" wrapText="1" readingOrder="1"/>
      <protection locked="0"/>
    </xf>
    <xf numFmtId="0" fontId="15" fillId="0" borderId="0" xfId="0" applyFont="1" applyFill="1" applyAlignment="1" applyProtection="1">
      <alignment horizontal="center" wrapText="1" readingOrder="1"/>
      <protection locked="0"/>
    </xf>
    <xf numFmtId="0" fontId="8" fillId="0" borderId="0" xfId="0" applyFont="1" applyFill="1" applyAlignment="1" applyProtection="1">
      <alignment horizontal="center" wrapText="1" readingOrder="1"/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FFFFFF"/>
      <rgbColor rgb="008B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3"/>
  <sheetViews>
    <sheetView tabSelected="1" zoomScale="50" zoomScaleNormal="50" workbookViewId="0">
      <selection activeCell="F77" sqref="F77"/>
    </sheetView>
  </sheetViews>
  <sheetFormatPr defaultColWidth="9.1796875" defaultRowHeight="17.75" x14ac:dyDescent="0.35"/>
  <cols>
    <col min="1" max="1" width="126" style="12" customWidth="1"/>
    <col min="2" max="2" width="10.81640625" style="12" customWidth="1"/>
    <col min="3" max="3" width="36.453125" style="12" customWidth="1"/>
    <col min="4" max="4" width="17.54296875" style="34" customWidth="1"/>
    <col min="5" max="5" width="19.36328125" style="34" customWidth="1"/>
    <col min="6" max="6" width="19.1796875" style="2" customWidth="1"/>
    <col min="7" max="7" width="9.1796875" style="12"/>
    <col min="8" max="9" width="15.1796875" style="12" customWidth="1"/>
    <col min="10" max="11" width="30.54296875" style="12" customWidth="1"/>
    <col min="12" max="16384" width="9.1796875" style="12"/>
  </cols>
  <sheetData>
    <row r="1" spans="1:9" ht="45.15" customHeight="1" x14ac:dyDescent="0.65">
      <c r="A1" s="46" t="s">
        <v>153</v>
      </c>
      <c r="B1" s="46"/>
      <c r="C1" s="46"/>
      <c r="D1" s="46"/>
      <c r="E1" s="46"/>
      <c r="F1" s="46"/>
    </row>
    <row r="2" spans="1:9" s="36" customFormat="1" ht="45.15" customHeight="1" x14ac:dyDescent="0.3">
      <c r="A2" s="35"/>
      <c r="B2" s="35"/>
      <c r="C2" s="35"/>
      <c r="D2" s="43"/>
      <c r="E2" s="43"/>
      <c r="F2" s="45"/>
    </row>
    <row r="3" spans="1:9" ht="42.05" customHeight="1" x14ac:dyDescent="0.4">
      <c r="A3" s="13"/>
      <c r="B3" s="14"/>
      <c r="C3" s="14"/>
      <c r="D3" s="21"/>
      <c r="E3" s="22"/>
      <c r="F3" s="31" t="s">
        <v>130</v>
      </c>
    </row>
    <row r="4" spans="1:9" s="23" customFormat="1" ht="67.7" customHeight="1" x14ac:dyDescent="0.4">
      <c r="A4" s="33" t="s">
        <v>4</v>
      </c>
      <c r="B4" s="33" t="s">
        <v>5</v>
      </c>
      <c r="C4" s="33" t="s">
        <v>6</v>
      </c>
      <c r="D4" s="33" t="s">
        <v>148</v>
      </c>
      <c r="E4" s="33" t="s">
        <v>154</v>
      </c>
      <c r="F4" s="33" t="s">
        <v>88</v>
      </c>
    </row>
    <row r="5" spans="1:9" s="23" customFormat="1" ht="52.25" customHeight="1" x14ac:dyDescent="0.4">
      <c r="A5" s="28" t="s">
        <v>131</v>
      </c>
      <c r="B5" s="29" t="s">
        <v>102</v>
      </c>
      <c r="C5" s="30" t="s">
        <v>7</v>
      </c>
      <c r="D5" s="41">
        <f>D6+D37</f>
        <v>3887242.7000000011</v>
      </c>
      <c r="E5" s="41">
        <f>E6+E37</f>
        <v>2792917.4000000004</v>
      </c>
      <c r="F5" s="41">
        <f>E5/D5%</f>
        <v>71.848289791630449</v>
      </c>
      <c r="H5" s="27"/>
      <c r="I5" s="27"/>
    </row>
    <row r="6" spans="1:9" s="1" customFormat="1" ht="52.25" customHeight="1" x14ac:dyDescent="0.35">
      <c r="A6" s="24" t="s">
        <v>127</v>
      </c>
      <c r="B6" s="25" t="s">
        <v>102</v>
      </c>
      <c r="C6" s="26" t="s">
        <v>8</v>
      </c>
      <c r="D6" s="40">
        <f>SUM(D7:D36)-D16-D17</f>
        <v>1519036.6000000003</v>
      </c>
      <c r="E6" s="40">
        <f>SUM(E7:E36)-E16-E17</f>
        <v>1166906.2000000002</v>
      </c>
      <c r="F6" s="40">
        <f>E6/D6%</f>
        <v>76.818833726586959</v>
      </c>
      <c r="H6" s="10"/>
    </row>
    <row r="7" spans="1:9" ht="35.1" customHeight="1" x14ac:dyDescent="0.35">
      <c r="A7" s="6" t="s">
        <v>9</v>
      </c>
      <c r="B7" s="8" t="s">
        <v>102</v>
      </c>
      <c r="C7" s="3" t="s">
        <v>10</v>
      </c>
      <c r="D7" s="38">
        <v>1073001.7</v>
      </c>
      <c r="E7" s="38">
        <v>824256.8</v>
      </c>
      <c r="F7" s="38">
        <f>E7/D7%</f>
        <v>76.817846607325976</v>
      </c>
    </row>
    <row r="8" spans="1:9" ht="35.1" customHeight="1" x14ac:dyDescent="0.35">
      <c r="A8" s="6" t="s">
        <v>11</v>
      </c>
      <c r="B8" s="8" t="s">
        <v>102</v>
      </c>
      <c r="C8" s="3" t="s">
        <v>12</v>
      </c>
      <c r="D8" s="38">
        <v>28337.3</v>
      </c>
      <c r="E8" s="38">
        <v>23253.599999999999</v>
      </c>
      <c r="F8" s="38">
        <f t="shared" ref="F8:F36" si="0">E8/D8%</f>
        <v>82.060041006023866</v>
      </c>
    </row>
    <row r="9" spans="1:9" ht="35.1" customHeight="1" x14ac:dyDescent="0.35">
      <c r="A9" s="6" t="s">
        <v>152</v>
      </c>
      <c r="B9" s="8" t="s">
        <v>102</v>
      </c>
      <c r="C9" s="3" t="s">
        <v>151</v>
      </c>
      <c r="D9" s="38">
        <v>0</v>
      </c>
      <c r="E9" s="38">
        <v>1411</v>
      </c>
      <c r="F9" s="38">
        <v>0</v>
      </c>
    </row>
    <row r="10" spans="1:9" ht="35.1" customHeight="1" x14ac:dyDescent="0.35">
      <c r="A10" s="6" t="s">
        <v>91</v>
      </c>
      <c r="B10" s="8" t="s">
        <v>102</v>
      </c>
      <c r="C10" s="3" t="s">
        <v>92</v>
      </c>
      <c r="D10" s="38">
        <v>85180.6</v>
      </c>
      <c r="E10" s="38">
        <v>103229.7</v>
      </c>
      <c r="F10" s="38">
        <f t="shared" si="0"/>
        <v>121.18921444554276</v>
      </c>
    </row>
    <row r="11" spans="1:9" ht="35.1" customHeight="1" x14ac:dyDescent="0.35">
      <c r="A11" s="6" t="s">
        <v>13</v>
      </c>
      <c r="B11" s="8" t="s">
        <v>102</v>
      </c>
      <c r="C11" s="3" t="s">
        <v>93</v>
      </c>
      <c r="D11" s="38">
        <v>0</v>
      </c>
      <c r="E11" s="38">
        <v>26.9</v>
      </c>
      <c r="F11" s="38">
        <v>0</v>
      </c>
    </row>
    <row r="12" spans="1:9" ht="35.1" customHeight="1" x14ac:dyDescent="0.35">
      <c r="A12" s="6" t="s">
        <v>14</v>
      </c>
      <c r="B12" s="8" t="s">
        <v>102</v>
      </c>
      <c r="C12" s="3" t="s">
        <v>15</v>
      </c>
      <c r="D12" s="38">
        <v>2</v>
      </c>
      <c r="E12" s="38">
        <v>6.8</v>
      </c>
      <c r="F12" s="38">
        <f t="shared" si="0"/>
        <v>340</v>
      </c>
    </row>
    <row r="13" spans="1:9" ht="35.1" customHeight="1" x14ac:dyDescent="0.35">
      <c r="A13" s="6" t="s">
        <v>16</v>
      </c>
      <c r="B13" s="8" t="s">
        <v>102</v>
      </c>
      <c r="C13" s="3" t="s">
        <v>17</v>
      </c>
      <c r="D13" s="38">
        <v>17345.8</v>
      </c>
      <c r="E13" s="38">
        <v>12034.7</v>
      </c>
      <c r="F13" s="38">
        <f t="shared" si="0"/>
        <v>69.381060544915783</v>
      </c>
    </row>
    <row r="14" spans="1:9" ht="35.1" customHeight="1" x14ac:dyDescent="0.35">
      <c r="A14" s="6" t="s">
        <v>18</v>
      </c>
      <c r="B14" s="8" t="s">
        <v>102</v>
      </c>
      <c r="C14" s="3" t="s">
        <v>19</v>
      </c>
      <c r="D14" s="38">
        <v>64912.1</v>
      </c>
      <c r="E14" s="38">
        <v>29563.5</v>
      </c>
      <c r="F14" s="38">
        <f t="shared" si="0"/>
        <v>45.543897054632346</v>
      </c>
    </row>
    <row r="15" spans="1:9" ht="35.1" customHeight="1" x14ac:dyDescent="0.35">
      <c r="A15" s="6" t="s">
        <v>125</v>
      </c>
      <c r="B15" s="8" t="s">
        <v>102</v>
      </c>
      <c r="C15" s="3" t="s">
        <v>94</v>
      </c>
      <c r="D15" s="38">
        <f>D16+D17</f>
        <v>61277.200000000004</v>
      </c>
      <c r="E15" s="38">
        <f>E16+E17</f>
        <v>62842.6</v>
      </c>
      <c r="F15" s="38">
        <f t="shared" si="0"/>
        <v>102.55462064193533</v>
      </c>
    </row>
    <row r="16" spans="1:9" s="18" customFormat="1" ht="35.1" customHeight="1" x14ac:dyDescent="0.35">
      <c r="A16" s="20" t="s">
        <v>129</v>
      </c>
      <c r="B16" s="16" t="s">
        <v>102</v>
      </c>
      <c r="C16" s="17" t="s">
        <v>123</v>
      </c>
      <c r="D16" s="39">
        <v>36286.300000000003</v>
      </c>
      <c r="E16" s="39">
        <v>50326.6</v>
      </c>
      <c r="F16" s="38">
        <f t="shared" si="0"/>
        <v>138.69311558356733</v>
      </c>
    </row>
    <row r="17" spans="1:9" s="18" customFormat="1" ht="35.1" customHeight="1" x14ac:dyDescent="0.35">
      <c r="A17" s="20" t="s">
        <v>128</v>
      </c>
      <c r="B17" s="16" t="s">
        <v>102</v>
      </c>
      <c r="C17" s="19" t="s">
        <v>124</v>
      </c>
      <c r="D17" s="39">
        <v>24990.9</v>
      </c>
      <c r="E17" s="39">
        <v>12516</v>
      </c>
      <c r="F17" s="38">
        <f t="shared" si="0"/>
        <v>50.082229931695132</v>
      </c>
    </row>
    <row r="18" spans="1:9" ht="35.1" customHeight="1" x14ac:dyDescent="0.35">
      <c r="A18" s="6" t="s">
        <v>80</v>
      </c>
      <c r="B18" s="8" t="s">
        <v>102</v>
      </c>
      <c r="C18" s="3" t="s">
        <v>20</v>
      </c>
      <c r="D18" s="38">
        <v>47176.5</v>
      </c>
      <c r="E18" s="38">
        <v>31932.7</v>
      </c>
      <c r="F18" s="38">
        <f t="shared" si="0"/>
        <v>67.687725880470154</v>
      </c>
    </row>
    <row r="19" spans="1:9" ht="35.1" customHeight="1" x14ac:dyDescent="0.35">
      <c r="A19" s="6" t="s">
        <v>81</v>
      </c>
      <c r="B19" s="8" t="s">
        <v>102</v>
      </c>
      <c r="C19" s="3" t="s">
        <v>21</v>
      </c>
      <c r="D19" s="38">
        <v>0</v>
      </c>
      <c r="E19" s="38">
        <v>0</v>
      </c>
      <c r="F19" s="38">
        <v>0</v>
      </c>
    </row>
    <row r="20" spans="1:9" ht="67.599999999999994" customHeight="1" x14ac:dyDescent="0.35">
      <c r="A20" s="6" t="s">
        <v>22</v>
      </c>
      <c r="B20" s="8" t="s">
        <v>102</v>
      </c>
      <c r="C20" s="3" t="s">
        <v>23</v>
      </c>
      <c r="D20" s="38">
        <v>41386.699999999997</v>
      </c>
      <c r="E20" s="38">
        <v>15513.6</v>
      </c>
      <c r="F20" s="38">
        <f t="shared" si="0"/>
        <v>37.484505891989457</v>
      </c>
    </row>
    <row r="21" spans="1:9" ht="72" customHeight="1" x14ac:dyDescent="0.35">
      <c r="A21" s="6" t="s">
        <v>0</v>
      </c>
      <c r="B21" s="8" t="s">
        <v>102</v>
      </c>
      <c r="C21" s="3" t="s">
        <v>24</v>
      </c>
      <c r="D21" s="38">
        <v>1677.6</v>
      </c>
      <c r="E21" s="38">
        <v>348.8</v>
      </c>
      <c r="F21" s="38">
        <f t="shared" si="0"/>
        <v>20.79160705770148</v>
      </c>
      <c r="H21" s="37"/>
      <c r="I21" s="37"/>
    </row>
    <row r="22" spans="1:9" ht="74.95" customHeight="1" x14ac:dyDescent="0.35">
      <c r="A22" s="6" t="s">
        <v>1</v>
      </c>
      <c r="B22" s="8" t="s">
        <v>102</v>
      </c>
      <c r="C22" s="3" t="s">
        <v>25</v>
      </c>
      <c r="D22" s="38">
        <v>0</v>
      </c>
      <c r="E22" s="38">
        <v>32.1</v>
      </c>
      <c r="F22" s="38">
        <v>0</v>
      </c>
    </row>
    <row r="23" spans="1:9" ht="51.05" customHeight="1" x14ac:dyDescent="0.35">
      <c r="A23" s="6" t="s">
        <v>26</v>
      </c>
      <c r="B23" s="8" t="s">
        <v>102</v>
      </c>
      <c r="C23" s="3" t="s">
        <v>27</v>
      </c>
      <c r="D23" s="38">
        <v>9549.6</v>
      </c>
      <c r="E23" s="38">
        <v>3290.8</v>
      </c>
      <c r="F23" s="38">
        <f t="shared" si="0"/>
        <v>34.460082097679482</v>
      </c>
    </row>
    <row r="24" spans="1:9" ht="51.05" customHeight="1" x14ac:dyDescent="0.35">
      <c r="A24" s="6" t="s">
        <v>28</v>
      </c>
      <c r="B24" s="8" t="s">
        <v>102</v>
      </c>
      <c r="C24" s="3" t="s">
        <v>29</v>
      </c>
      <c r="D24" s="38">
        <v>0</v>
      </c>
      <c r="E24" s="38">
        <v>0</v>
      </c>
      <c r="F24" s="38">
        <v>0</v>
      </c>
    </row>
    <row r="25" spans="1:9" ht="80.5" customHeight="1" x14ac:dyDescent="0.35">
      <c r="A25" s="6" t="s">
        <v>2</v>
      </c>
      <c r="B25" s="8" t="s">
        <v>102</v>
      </c>
      <c r="C25" s="3" t="s">
        <v>30</v>
      </c>
      <c r="D25" s="38">
        <v>16608.7</v>
      </c>
      <c r="E25" s="38">
        <v>4481</v>
      </c>
      <c r="F25" s="38">
        <f t="shared" si="0"/>
        <v>26.979835869152911</v>
      </c>
    </row>
    <row r="26" spans="1:9" ht="89.2" customHeight="1" x14ac:dyDescent="0.35">
      <c r="A26" s="5" t="s">
        <v>89</v>
      </c>
      <c r="B26" s="8" t="s">
        <v>102</v>
      </c>
      <c r="C26" s="15" t="s">
        <v>90</v>
      </c>
      <c r="D26" s="38">
        <v>1337.3</v>
      </c>
      <c r="E26" s="38">
        <v>1053</v>
      </c>
      <c r="F26" s="38">
        <f t="shared" si="0"/>
        <v>78.740746279817543</v>
      </c>
    </row>
    <row r="27" spans="1:9" ht="38.950000000000003" customHeight="1" x14ac:dyDescent="0.35">
      <c r="A27" s="6" t="s">
        <v>84</v>
      </c>
      <c r="B27" s="8" t="s">
        <v>102</v>
      </c>
      <c r="C27" s="3" t="s">
        <v>31</v>
      </c>
      <c r="D27" s="38">
        <v>30824</v>
      </c>
      <c r="E27" s="38">
        <v>13801.3</v>
      </c>
      <c r="F27" s="38">
        <f t="shared" si="0"/>
        <v>44.774526343109265</v>
      </c>
    </row>
    <row r="28" spans="1:9" ht="38.950000000000003" customHeight="1" x14ac:dyDescent="0.35">
      <c r="A28" s="6" t="s">
        <v>32</v>
      </c>
      <c r="B28" s="8" t="s">
        <v>102</v>
      </c>
      <c r="C28" s="3" t="s">
        <v>33</v>
      </c>
      <c r="D28" s="38">
        <v>923.7</v>
      </c>
      <c r="E28" s="38">
        <v>13693.4</v>
      </c>
      <c r="F28" s="38">
        <f t="shared" si="0"/>
        <v>1482.4510122334091</v>
      </c>
    </row>
    <row r="29" spans="1:9" ht="88.55" customHeight="1" x14ac:dyDescent="0.35">
      <c r="A29" s="6" t="s">
        <v>112</v>
      </c>
      <c r="B29" s="8" t="s">
        <v>102</v>
      </c>
      <c r="C29" s="3" t="s">
        <v>111</v>
      </c>
      <c r="D29" s="38">
        <v>0</v>
      </c>
      <c r="E29" s="38">
        <v>98</v>
      </c>
      <c r="F29" s="38">
        <v>0</v>
      </c>
    </row>
    <row r="30" spans="1:9" ht="54" customHeight="1" x14ac:dyDescent="0.35">
      <c r="A30" s="6" t="s">
        <v>34</v>
      </c>
      <c r="B30" s="8" t="s">
        <v>102</v>
      </c>
      <c r="C30" s="3" t="s">
        <v>35</v>
      </c>
      <c r="D30" s="38">
        <v>4500</v>
      </c>
      <c r="E30" s="38">
        <v>3940</v>
      </c>
      <c r="F30" s="38">
        <f t="shared" si="0"/>
        <v>87.555555555555557</v>
      </c>
    </row>
    <row r="31" spans="1:9" ht="60.05" customHeight="1" x14ac:dyDescent="0.35">
      <c r="A31" s="6" t="s">
        <v>36</v>
      </c>
      <c r="B31" s="8" t="s">
        <v>102</v>
      </c>
      <c r="C31" s="3" t="s">
        <v>37</v>
      </c>
      <c r="D31" s="38">
        <v>0</v>
      </c>
      <c r="E31" s="38">
        <v>0</v>
      </c>
      <c r="F31" s="38">
        <v>0</v>
      </c>
    </row>
    <row r="32" spans="1:9" ht="76.599999999999994" customHeight="1" x14ac:dyDescent="0.35">
      <c r="A32" s="6" t="s">
        <v>3</v>
      </c>
      <c r="B32" s="8" t="s">
        <v>102</v>
      </c>
      <c r="C32" s="3" t="s">
        <v>38</v>
      </c>
      <c r="D32" s="38">
        <v>5052</v>
      </c>
      <c r="E32" s="38">
        <v>9595.4</v>
      </c>
      <c r="F32" s="38">
        <f t="shared" si="0"/>
        <v>189.93269992082341</v>
      </c>
    </row>
    <row r="33" spans="1:6" ht="76.599999999999994" customHeight="1" x14ac:dyDescent="0.35">
      <c r="A33" s="6" t="s">
        <v>149</v>
      </c>
      <c r="B33" s="8" t="s">
        <v>102</v>
      </c>
      <c r="C33" s="3" t="s">
        <v>150</v>
      </c>
      <c r="D33" s="38">
        <v>0</v>
      </c>
      <c r="E33" s="38">
        <v>1418.8</v>
      </c>
      <c r="F33" s="38">
        <v>0</v>
      </c>
    </row>
    <row r="34" spans="1:6" ht="54" customHeight="1" x14ac:dyDescent="0.35">
      <c r="A34" s="6" t="s">
        <v>39</v>
      </c>
      <c r="B34" s="8" t="s">
        <v>102</v>
      </c>
      <c r="C34" s="3" t="s">
        <v>40</v>
      </c>
      <c r="D34" s="38">
        <v>10993.2</v>
      </c>
      <c r="E34" s="38">
        <v>0</v>
      </c>
      <c r="F34" s="38">
        <f t="shared" si="0"/>
        <v>0</v>
      </c>
    </row>
    <row r="35" spans="1:6" ht="32.799999999999997" customHeight="1" x14ac:dyDescent="0.35">
      <c r="A35" s="6" t="s">
        <v>82</v>
      </c>
      <c r="B35" s="8" t="s">
        <v>102</v>
      </c>
      <c r="C35" s="3" t="s">
        <v>41</v>
      </c>
      <c r="D35" s="38">
        <v>17216.099999999999</v>
      </c>
      <c r="E35" s="38">
        <v>9256.2999999999993</v>
      </c>
      <c r="F35" s="38">
        <f t="shared" si="0"/>
        <v>53.765370786647388</v>
      </c>
    </row>
    <row r="36" spans="1:6" ht="33.049999999999997" customHeight="1" x14ac:dyDescent="0.35">
      <c r="A36" s="6" t="s">
        <v>83</v>
      </c>
      <c r="B36" s="8" t="s">
        <v>102</v>
      </c>
      <c r="C36" s="3" t="s">
        <v>42</v>
      </c>
      <c r="D36" s="38">
        <v>1734.5</v>
      </c>
      <c r="E36" s="38">
        <v>1825.4</v>
      </c>
      <c r="F36" s="38">
        <f t="shared" si="0"/>
        <v>105.24070337272991</v>
      </c>
    </row>
    <row r="37" spans="1:6" s="1" customFormat="1" ht="52.25" customHeight="1" x14ac:dyDescent="0.35">
      <c r="A37" s="24" t="s">
        <v>43</v>
      </c>
      <c r="B37" s="25" t="s">
        <v>102</v>
      </c>
      <c r="C37" s="26" t="s">
        <v>44</v>
      </c>
      <c r="D37" s="40">
        <f>D38+D74+D76+D75+D72+D73</f>
        <v>2368206.1000000006</v>
      </c>
      <c r="E37" s="40">
        <f>E38+E74+E76+E75+E72+E73</f>
        <v>1626011.2</v>
      </c>
      <c r="F37" s="40">
        <f>E37/D37%</f>
        <v>68.660037654661878</v>
      </c>
    </row>
    <row r="38" spans="1:6" s="1" customFormat="1" ht="52.25" customHeight="1" x14ac:dyDescent="0.35">
      <c r="A38" s="24" t="s">
        <v>45</v>
      </c>
      <c r="B38" s="25" t="s">
        <v>102</v>
      </c>
      <c r="C38" s="26" t="s">
        <v>46</v>
      </c>
      <c r="D38" s="40">
        <f>D39+D43+D58+D69</f>
        <v>2381452.4000000004</v>
      </c>
      <c r="E38" s="40">
        <f>E39+E43+E58+E69</f>
        <v>1632538.2</v>
      </c>
      <c r="F38" s="40">
        <f t="shared" ref="F38:F43" si="1">E38/D38%</f>
        <v>68.55220788792586</v>
      </c>
    </row>
    <row r="39" spans="1:6" s="1" customFormat="1" ht="52.25" customHeight="1" x14ac:dyDescent="0.35">
      <c r="A39" s="24" t="s">
        <v>47</v>
      </c>
      <c r="B39" s="25" t="s">
        <v>102</v>
      </c>
      <c r="C39" s="26" t="s">
        <v>48</v>
      </c>
      <c r="D39" s="40">
        <f>D40+D41+D42</f>
        <v>218189.7</v>
      </c>
      <c r="E39" s="40">
        <f>E40+E41+E42</f>
        <v>163642.20000000001</v>
      </c>
      <c r="F39" s="40">
        <f t="shared" si="1"/>
        <v>74.99996562624176</v>
      </c>
    </row>
    <row r="40" spans="1:6" ht="51.75" customHeight="1" x14ac:dyDescent="0.35">
      <c r="A40" s="6" t="s">
        <v>98</v>
      </c>
      <c r="B40" s="8" t="s">
        <v>102</v>
      </c>
      <c r="C40" s="4" t="s">
        <v>99</v>
      </c>
      <c r="D40" s="38">
        <v>131540</v>
      </c>
      <c r="E40" s="38">
        <v>98655</v>
      </c>
      <c r="F40" s="38">
        <f>E40/D40%</f>
        <v>75</v>
      </c>
    </row>
    <row r="41" spans="1:6" ht="50.25" customHeight="1" x14ac:dyDescent="0.35">
      <c r="A41" s="6" t="s">
        <v>100</v>
      </c>
      <c r="B41" s="8" t="s">
        <v>102</v>
      </c>
      <c r="C41" s="4" t="s">
        <v>101</v>
      </c>
      <c r="D41" s="38">
        <v>86649.7</v>
      </c>
      <c r="E41" s="38">
        <v>64987.199999999997</v>
      </c>
      <c r="F41" s="38">
        <f t="shared" ref="F41" si="2">E41/D41%</f>
        <v>74.999913444593574</v>
      </c>
    </row>
    <row r="42" spans="1:6" ht="50.25" customHeight="1" x14ac:dyDescent="0.35">
      <c r="A42" s="6" t="s">
        <v>146</v>
      </c>
      <c r="B42" s="8" t="s">
        <v>102</v>
      </c>
      <c r="C42" s="4" t="s">
        <v>147</v>
      </c>
      <c r="D42" s="38">
        <v>0</v>
      </c>
      <c r="E42" s="38">
        <v>0</v>
      </c>
      <c r="F42" s="38">
        <v>0</v>
      </c>
    </row>
    <row r="43" spans="1:6" s="1" customFormat="1" ht="52.25" customHeight="1" x14ac:dyDescent="0.35">
      <c r="A43" s="24" t="s">
        <v>49</v>
      </c>
      <c r="B43" s="25" t="s">
        <v>102</v>
      </c>
      <c r="C43" s="26" t="s">
        <v>50</v>
      </c>
      <c r="D43" s="40">
        <f>SUM(D44:D57)</f>
        <v>761929.20000000007</v>
      </c>
      <c r="E43" s="40">
        <f>SUM(E44:E57)</f>
        <v>307022.5</v>
      </c>
      <c r="F43" s="40">
        <f t="shared" si="1"/>
        <v>40.295410649703406</v>
      </c>
    </row>
    <row r="44" spans="1:6" s="1" customFormat="1" ht="44.1" customHeight="1" x14ac:dyDescent="0.35">
      <c r="A44" s="7" t="s">
        <v>136</v>
      </c>
      <c r="B44" s="8" t="s">
        <v>102</v>
      </c>
      <c r="C44" s="4" t="s">
        <v>135</v>
      </c>
      <c r="D44" s="38">
        <v>3809.1</v>
      </c>
      <c r="E44" s="38">
        <v>3809.1</v>
      </c>
      <c r="F44" s="38">
        <f>E44/D44%</f>
        <v>100</v>
      </c>
    </row>
    <row r="45" spans="1:6" s="1" customFormat="1" ht="62.5" customHeight="1" x14ac:dyDescent="0.35">
      <c r="A45" s="7" t="s">
        <v>107</v>
      </c>
      <c r="B45" s="8" t="s">
        <v>102</v>
      </c>
      <c r="C45" s="4" t="s">
        <v>108</v>
      </c>
      <c r="D45" s="38">
        <v>14168.7</v>
      </c>
      <c r="E45" s="38">
        <v>14168.7</v>
      </c>
      <c r="F45" s="38">
        <f t="shared" ref="F45:F57" si="3">E45/D45%</f>
        <v>100</v>
      </c>
    </row>
    <row r="46" spans="1:6" s="1" customFormat="1" ht="85.05" customHeight="1" x14ac:dyDescent="0.35">
      <c r="A46" s="9" t="s">
        <v>114</v>
      </c>
      <c r="B46" s="8" t="s">
        <v>102</v>
      </c>
      <c r="C46" s="4" t="s">
        <v>51</v>
      </c>
      <c r="D46" s="38">
        <v>54740.9</v>
      </c>
      <c r="E46" s="38">
        <v>46469.2</v>
      </c>
      <c r="F46" s="38">
        <f t="shared" si="3"/>
        <v>84.889360606055064</v>
      </c>
    </row>
    <row r="47" spans="1:6" s="1" customFormat="1" ht="54.8" customHeight="1" x14ac:dyDescent="0.35">
      <c r="A47" s="9" t="s">
        <v>121</v>
      </c>
      <c r="B47" s="8" t="s">
        <v>102</v>
      </c>
      <c r="C47" s="4" t="s">
        <v>122</v>
      </c>
      <c r="D47" s="38">
        <v>103458.5</v>
      </c>
      <c r="E47" s="38">
        <v>0</v>
      </c>
      <c r="F47" s="38">
        <f t="shared" si="3"/>
        <v>0</v>
      </c>
    </row>
    <row r="48" spans="1:6" s="1" customFormat="1" ht="59.1" customHeight="1" x14ac:dyDescent="0.35">
      <c r="A48" s="9" t="s">
        <v>134</v>
      </c>
      <c r="B48" s="8" t="s">
        <v>102</v>
      </c>
      <c r="C48" s="4" t="s">
        <v>133</v>
      </c>
      <c r="D48" s="38">
        <v>64858.7</v>
      </c>
      <c r="E48" s="38">
        <v>55058.1</v>
      </c>
      <c r="F48" s="38">
        <f t="shared" si="3"/>
        <v>84.889305521078896</v>
      </c>
    </row>
    <row r="49" spans="1:11" s="1" customFormat="1" ht="46.35" customHeight="1" x14ac:dyDescent="0.35">
      <c r="A49" s="9" t="s">
        <v>120</v>
      </c>
      <c r="B49" s="8" t="s">
        <v>102</v>
      </c>
      <c r="C49" s="4" t="s">
        <v>119</v>
      </c>
      <c r="D49" s="38">
        <v>108301.4</v>
      </c>
      <c r="E49" s="38">
        <v>0</v>
      </c>
      <c r="F49" s="38">
        <f t="shared" si="3"/>
        <v>0</v>
      </c>
    </row>
    <row r="50" spans="1:11" s="1" customFormat="1" ht="46.35" customHeight="1" x14ac:dyDescent="0.35">
      <c r="A50" s="7" t="s">
        <v>52</v>
      </c>
      <c r="B50" s="8" t="s">
        <v>102</v>
      </c>
      <c r="C50" s="4" t="s">
        <v>53</v>
      </c>
      <c r="D50" s="38">
        <v>40448.300000000003</v>
      </c>
      <c r="E50" s="38">
        <v>32358.6</v>
      </c>
      <c r="F50" s="38">
        <f t="shared" si="3"/>
        <v>79.999901108328402</v>
      </c>
    </row>
    <row r="51" spans="1:11" s="1" customFormat="1" ht="46.35" customHeight="1" x14ac:dyDescent="0.35">
      <c r="A51" s="7" t="s">
        <v>54</v>
      </c>
      <c r="B51" s="8" t="s">
        <v>102</v>
      </c>
      <c r="C51" s="4" t="s">
        <v>55</v>
      </c>
      <c r="D51" s="38">
        <v>0</v>
      </c>
      <c r="E51" s="38">
        <v>0</v>
      </c>
      <c r="F51" s="38">
        <v>0</v>
      </c>
    </row>
    <row r="52" spans="1:11" s="1" customFormat="1" ht="38.950000000000003" customHeight="1" x14ac:dyDescent="0.35">
      <c r="A52" s="7" t="s">
        <v>56</v>
      </c>
      <c r="B52" s="8" t="s">
        <v>102</v>
      </c>
      <c r="C52" s="4" t="s">
        <v>57</v>
      </c>
      <c r="D52" s="38">
        <v>0</v>
      </c>
      <c r="E52" s="38">
        <v>0</v>
      </c>
      <c r="F52" s="38">
        <v>0</v>
      </c>
    </row>
    <row r="53" spans="1:11" s="1" customFormat="1" ht="43.55" customHeight="1" x14ac:dyDescent="0.35">
      <c r="A53" s="7" t="s">
        <v>142</v>
      </c>
      <c r="B53" s="8" t="s">
        <v>102</v>
      </c>
      <c r="C53" s="4" t="s">
        <v>143</v>
      </c>
      <c r="D53" s="38">
        <v>0</v>
      </c>
      <c r="E53" s="38">
        <v>0</v>
      </c>
      <c r="F53" s="38">
        <v>0</v>
      </c>
    </row>
    <row r="54" spans="1:11" s="1" customFormat="1" ht="43.55" customHeight="1" x14ac:dyDescent="0.35">
      <c r="A54" s="7" t="s">
        <v>58</v>
      </c>
      <c r="B54" s="8" t="s">
        <v>102</v>
      </c>
      <c r="C54" s="4" t="s">
        <v>59</v>
      </c>
      <c r="D54" s="38">
        <v>360.4</v>
      </c>
      <c r="E54" s="38">
        <v>360.4</v>
      </c>
      <c r="F54" s="38">
        <f t="shared" si="3"/>
        <v>100</v>
      </c>
    </row>
    <row r="55" spans="1:11" s="1" customFormat="1" ht="56.45" customHeight="1" x14ac:dyDescent="0.35">
      <c r="A55" s="7" t="s">
        <v>139</v>
      </c>
      <c r="B55" s="8" t="s">
        <v>102</v>
      </c>
      <c r="C55" s="4" t="s">
        <v>138</v>
      </c>
      <c r="D55" s="38">
        <v>0</v>
      </c>
      <c r="E55" s="38">
        <v>0</v>
      </c>
      <c r="F55" s="38">
        <v>0</v>
      </c>
    </row>
    <row r="56" spans="1:11" s="1" customFormat="1" ht="46.35" customHeight="1" x14ac:dyDescent="0.35">
      <c r="A56" s="7" t="s">
        <v>103</v>
      </c>
      <c r="B56" s="8" t="s">
        <v>102</v>
      </c>
      <c r="C56" s="4" t="s">
        <v>60</v>
      </c>
      <c r="D56" s="38">
        <v>16296.5</v>
      </c>
      <c r="E56" s="38">
        <v>12402.2</v>
      </c>
      <c r="F56" s="38">
        <f t="shared" si="3"/>
        <v>76.103457797686616</v>
      </c>
    </row>
    <row r="57" spans="1:11" s="1" customFormat="1" ht="43.55" customHeight="1" x14ac:dyDescent="0.35">
      <c r="A57" s="7" t="s">
        <v>61</v>
      </c>
      <c r="B57" s="8" t="s">
        <v>102</v>
      </c>
      <c r="C57" s="4" t="s">
        <v>62</v>
      </c>
      <c r="D57" s="38">
        <v>355486.7</v>
      </c>
      <c r="E57" s="38">
        <v>142396.20000000001</v>
      </c>
      <c r="F57" s="38">
        <f t="shared" si="3"/>
        <v>40.056688478078087</v>
      </c>
    </row>
    <row r="58" spans="1:11" s="1" customFormat="1" ht="52.25" customHeight="1" x14ac:dyDescent="0.35">
      <c r="A58" s="24" t="s">
        <v>63</v>
      </c>
      <c r="B58" s="25" t="s">
        <v>102</v>
      </c>
      <c r="C58" s="26" t="s">
        <v>64</v>
      </c>
      <c r="D58" s="40">
        <f>SUM(D59:D68)</f>
        <v>1322395.3</v>
      </c>
      <c r="E58" s="40">
        <f>SUM(E59:E68)</f>
        <v>1141764.2</v>
      </c>
      <c r="F58" s="40">
        <f>E58/D58%</f>
        <v>86.340612372109902</v>
      </c>
    </row>
    <row r="59" spans="1:11" s="1" customFormat="1" ht="42.05" customHeight="1" x14ac:dyDescent="0.35">
      <c r="A59" s="7" t="s">
        <v>65</v>
      </c>
      <c r="B59" s="8" t="s">
        <v>102</v>
      </c>
      <c r="C59" s="4" t="s">
        <v>66</v>
      </c>
      <c r="D59" s="38">
        <v>1157473.8</v>
      </c>
      <c r="E59" s="38">
        <v>1011696.5</v>
      </c>
      <c r="F59" s="38">
        <f>E59/D59%</f>
        <v>87.405563737166219</v>
      </c>
    </row>
    <row r="60" spans="1:11" s="1" customFormat="1" ht="64.5" customHeight="1" x14ac:dyDescent="0.35">
      <c r="A60" s="7" t="s">
        <v>67</v>
      </c>
      <c r="B60" s="8" t="s">
        <v>102</v>
      </c>
      <c r="C60" s="4" t="s">
        <v>68</v>
      </c>
      <c r="D60" s="38">
        <v>21457</v>
      </c>
      <c r="E60" s="38">
        <v>21457</v>
      </c>
      <c r="F60" s="38">
        <f t="shared" ref="F60:F68" si="4">E60/D60%</f>
        <v>100</v>
      </c>
      <c r="J60" s="10"/>
      <c r="K60" s="10"/>
    </row>
    <row r="61" spans="1:11" s="1" customFormat="1" ht="47.95" customHeight="1" x14ac:dyDescent="0.35">
      <c r="A61" s="7" t="s">
        <v>118</v>
      </c>
      <c r="B61" s="8" t="s">
        <v>102</v>
      </c>
      <c r="C61" s="4" t="s">
        <v>117</v>
      </c>
      <c r="D61" s="38">
        <v>1110.5</v>
      </c>
      <c r="E61" s="38">
        <v>1041.9000000000001</v>
      </c>
      <c r="F61" s="38">
        <f t="shared" si="4"/>
        <v>93.822602431337245</v>
      </c>
      <c r="J61" s="11"/>
      <c r="K61" s="11"/>
    </row>
    <row r="62" spans="1:11" s="1" customFormat="1" ht="63.95" customHeight="1" x14ac:dyDescent="0.35">
      <c r="A62" s="7" t="s">
        <v>69</v>
      </c>
      <c r="B62" s="8" t="s">
        <v>102</v>
      </c>
      <c r="C62" s="4" t="s">
        <v>70</v>
      </c>
      <c r="D62" s="38">
        <v>68607</v>
      </c>
      <c r="E62" s="38">
        <v>45838.3</v>
      </c>
      <c r="F62" s="38">
        <f t="shared" si="4"/>
        <v>66.812861661346503</v>
      </c>
    </row>
    <row r="63" spans="1:11" s="1" customFormat="1" ht="59.65" customHeight="1" x14ac:dyDescent="0.35">
      <c r="A63" s="7" t="s">
        <v>115</v>
      </c>
      <c r="B63" s="8" t="s">
        <v>102</v>
      </c>
      <c r="C63" s="4" t="s">
        <v>71</v>
      </c>
      <c r="D63" s="38">
        <v>1689.4</v>
      </c>
      <c r="E63" s="38">
        <v>1405.9</v>
      </c>
      <c r="F63" s="38">
        <f t="shared" si="4"/>
        <v>83.218894281993599</v>
      </c>
    </row>
    <row r="64" spans="1:11" s="1" customFormat="1" ht="47.95" customHeight="1" x14ac:dyDescent="0.35">
      <c r="A64" s="7" t="s">
        <v>72</v>
      </c>
      <c r="B64" s="8" t="s">
        <v>102</v>
      </c>
      <c r="C64" s="4" t="s">
        <v>73</v>
      </c>
      <c r="D64" s="38">
        <v>19.3</v>
      </c>
      <c r="E64" s="38">
        <v>1.5</v>
      </c>
      <c r="F64" s="38">
        <f t="shared" si="4"/>
        <v>7.7720207253886011</v>
      </c>
    </row>
    <row r="65" spans="1:6" s="1" customFormat="1" ht="47.95" customHeight="1" x14ac:dyDescent="0.35">
      <c r="A65" s="7" t="s">
        <v>126</v>
      </c>
      <c r="B65" s="8" t="s">
        <v>102</v>
      </c>
      <c r="C65" s="4" t="s">
        <v>137</v>
      </c>
      <c r="D65" s="38">
        <v>0</v>
      </c>
      <c r="E65" s="38">
        <v>0</v>
      </c>
      <c r="F65" s="38">
        <v>0</v>
      </c>
    </row>
    <row r="66" spans="1:6" s="1" customFormat="1" ht="58.05" customHeight="1" x14ac:dyDescent="0.35">
      <c r="A66" s="7" t="s">
        <v>144</v>
      </c>
      <c r="B66" s="8" t="s">
        <v>102</v>
      </c>
      <c r="C66" s="4" t="s">
        <v>145</v>
      </c>
      <c r="D66" s="38">
        <v>2314.6999999999998</v>
      </c>
      <c r="E66" s="38">
        <v>0</v>
      </c>
      <c r="F66" s="38">
        <f t="shared" si="4"/>
        <v>0</v>
      </c>
    </row>
    <row r="67" spans="1:6" s="1" customFormat="1" ht="83.95" customHeight="1" x14ac:dyDescent="0.35">
      <c r="A67" s="7" t="s">
        <v>116</v>
      </c>
      <c r="B67" s="8" t="s">
        <v>102</v>
      </c>
      <c r="C67" s="4" t="s">
        <v>74</v>
      </c>
      <c r="D67" s="38">
        <v>57340.1</v>
      </c>
      <c r="E67" s="38">
        <v>47939.6</v>
      </c>
      <c r="F67" s="38">
        <f t="shared" si="4"/>
        <v>83.605713976780649</v>
      </c>
    </row>
    <row r="68" spans="1:6" s="1" customFormat="1" ht="42.05" customHeight="1" x14ac:dyDescent="0.35">
      <c r="A68" s="7" t="s">
        <v>104</v>
      </c>
      <c r="B68" s="8" t="s">
        <v>102</v>
      </c>
      <c r="C68" s="4" t="s">
        <v>105</v>
      </c>
      <c r="D68" s="38">
        <v>12383.5</v>
      </c>
      <c r="E68" s="38">
        <v>12383.5</v>
      </c>
      <c r="F68" s="38">
        <f t="shared" si="4"/>
        <v>100</v>
      </c>
    </row>
    <row r="69" spans="1:6" s="1" customFormat="1" ht="52.25" customHeight="1" x14ac:dyDescent="0.35">
      <c r="A69" s="24" t="s">
        <v>132</v>
      </c>
      <c r="B69" s="32" t="s">
        <v>102</v>
      </c>
      <c r="C69" s="26" t="s">
        <v>75</v>
      </c>
      <c r="D69" s="40">
        <f>D71+D70</f>
        <v>78938.2</v>
      </c>
      <c r="E69" s="40">
        <f>+E71+E70</f>
        <v>20109.3</v>
      </c>
      <c r="F69" s="40">
        <f>E69/D69%</f>
        <v>25.474738466293886</v>
      </c>
    </row>
    <row r="70" spans="1:6" s="1" customFormat="1" ht="62.2" customHeight="1" x14ac:dyDescent="0.35">
      <c r="A70" s="6" t="s">
        <v>109</v>
      </c>
      <c r="B70" s="8" t="s">
        <v>102</v>
      </c>
      <c r="C70" s="4" t="s">
        <v>110</v>
      </c>
      <c r="D70" s="38">
        <v>4817.7</v>
      </c>
      <c r="E70" s="38">
        <v>4014.7</v>
      </c>
      <c r="F70" s="38">
        <f>E70/D70%</f>
        <v>83.332295493700315</v>
      </c>
    </row>
    <row r="71" spans="1:6" ht="42.05" customHeight="1" x14ac:dyDescent="0.35">
      <c r="A71" s="7" t="s">
        <v>106</v>
      </c>
      <c r="B71" s="8" t="s">
        <v>102</v>
      </c>
      <c r="C71" s="4" t="s">
        <v>97</v>
      </c>
      <c r="D71" s="38">
        <v>74120.5</v>
      </c>
      <c r="E71" s="38">
        <v>16094.6</v>
      </c>
      <c r="F71" s="38">
        <f>E71/D71%</f>
        <v>21.714100687394176</v>
      </c>
    </row>
    <row r="72" spans="1:6" s="1" customFormat="1" ht="52.25" customHeight="1" x14ac:dyDescent="0.35">
      <c r="A72" s="24" t="s">
        <v>95</v>
      </c>
      <c r="B72" s="25" t="s">
        <v>102</v>
      </c>
      <c r="C72" s="26" t="s">
        <v>96</v>
      </c>
      <c r="D72" s="40">
        <v>0</v>
      </c>
      <c r="E72" s="40">
        <v>0</v>
      </c>
      <c r="F72" s="40">
        <v>0</v>
      </c>
    </row>
    <row r="73" spans="1:6" s="1" customFormat="1" ht="79" customHeight="1" x14ac:dyDescent="0.35">
      <c r="A73" s="24" t="s">
        <v>141</v>
      </c>
      <c r="B73" s="25" t="s">
        <v>102</v>
      </c>
      <c r="C73" s="26" t="s">
        <v>140</v>
      </c>
      <c r="D73" s="40">
        <v>0</v>
      </c>
      <c r="E73" s="40">
        <v>0</v>
      </c>
      <c r="F73" s="40">
        <v>0</v>
      </c>
    </row>
    <row r="74" spans="1:6" s="1" customFormat="1" ht="52.25" customHeight="1" x14ac:dyDescent="0.35">
      <c r="A74" s="24" t="s">
        <v>76</v>
      </c>
      <c r="B74" s="25" t="s">
        <v>102</v>
      </c>
      <c r="C74" s="26" t="s">
        <v>77</v>
      </c>
      <c r="D74" s="40">
        <v>0</v>
      </c>
      <c r="E74" s="40">
        <v>0</v>
      </c>
      <c r="F74" s="40">
        <v>0</v>
      </c>
    </row>
    <row r="75" spans="1:6" s="1" customFormat="1" ht="72" customHeight="1" x14ac:dyDescent="0.35">
      <c r="A75" s="24" t="s">
        <v>86</v>
      </c>
      <c r="B75" s="25" t="s">
        <v>102</v>
      </c>
      <c r="C75" s="26" t="s">
        <v>87</v>
      </c>
      <c r="D75" s="40">
        <v>8971</v>
      </c>
      <c r="E75" s="40">
        <v>15690.3</v>
      </c>
      <c r="F75" s="44">
        <f>E75/D75</f>
        <v>1.7490023408761564</v>
      </c>
    </row>
    <row r="76" spans="1:6" s="1" customFormat="1" ht="54" customHeight="1" x14ac:dyDescent="0.35">
      <c r="A76" s="24" t="s">
        <v>78</v>
      </c>
      <c r="B76" s="25" t="s">
        <v>102</v>
      </c>
      <c r="C76" s="26" t="s">
        <v>79</v>
      </c>
      <c r="D76" s="40">
        <v>-22217.3</v>
      </c>
      <c r="E76" s="40">
        <v>-22217.3</v>
      </c>
      <c r="F76" s="44">
        <f>E76/D76</f>
        <v>1</v>
      </c>
    </row>
    <row r="77" spans="1:6" ht="24.85" customHeight="1" x14ac:dyDescent="0.35"/>
    <row r="78" spans="1:6" ht="24.85" customHeight="1" x14ac:dyDescent="0.35"/>
    <row r="79" spans="1:6" ht="24.85" customHeight="1" x14ac:dyDescent="0.35"/>
    <row r="80" spans="1:6" ht="24.85" customHeight="1" x14ac:dyDescent="0.35">
      <c r="A80" s="12" t="s">
        <v>113</v>
      </c>
      <c r="D80" s="12" t="s">
        <v>85</v>
      </c>
      <c r="E80" s="2"/>
    </row>
    <row r="81" spans="5:5" ht="24.85" customHeight="1" x14ac:dyDescent="0.35"/>
    <row r="82" spans="5:5" ht="24.85" customHeight="1" x14ac:dyDescent="0.35"/>
    <row r="83" spans="5:5" x14ac:dyDescent="0.35">
      <c r="E83" s="42"/>
    </row>
  </sheetData>
  <autoFilter ref="A4:K76"/>
  <mergeCells count="1">
    <mergeCell ref="A1:F1"/>
  </mergeCells>
  <phoneticPr fontId="3" type="noConversion"/>
  <pageMargins left="0.59055118110236227" right="0.19685039370078741" top="0.39370078740157483" bottom="0.39370078740157483" header="0.31496062992125984" footer="0.31496062992125984"/>
  <pageSetup paperSize="9" scale="4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2021-04-12T07:44:41Z</dcterms:created>
  <dcterms:modified xsi:type="dcterms:W3CDTF">2025-11-05T11:14:32Z</dcterms:modified>
</cp:coreProperties>
</file>