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GEFIMOVA\Users\GEfimova.FINANCE\Desktop\Бюджетный отдел\ОТЧЕТЫ, ЗАДАНИЯ\МОНИТОРИНГ качества фин-го менджмента\Оценка за 2023 год\"/>
    </mc:Choice>
  </mc:AlternateContent>
  <bookViews>
    <workbookView xWindow="0" yWindow="0" windowWidth="14436" windowHeight="11712"/>
  </bookViews>
  <sheets>
    <sheet name="Лист1" sheetId="1" r:id="rId1"/>
  </sheets>
  <definedNames>
    <definedName name="_xlnm.Print_Titles" localSheetId="0">Лист1!$A:$A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7" i="1" l="1"/>
  <c r="AO17" i="1"/>
  <c r="AM17" i="1"/>
  <c r="AK17" i="1"/>
  <c r="AI17" i="1"/>
  <c r="AR11" i="1"/>
  <c r="AR12" i="1"/>
  <c r="AD17" i="1" l="1"/>
  <c r="AS8" i="1" l="1"/>
  <c r="AS9" i="1"/>
  <c r="AS10" i="1"/>
  <c r="AP8" i="1"/>
  <c r="AP9" i="1"/>
  <c r="AP10" i="1"/>
  <c r="AO11" i="1"/>
  <c r="AO12" i="1" s="1"/>
  <c r="AM11" i="1"/>
  <c r="AM12" i="1" s="1"/>
  <c r="AK11" i="1"/>
  <c r="AK12" i="1" s="1"/>
  <c r="AI11" i="1"/>
  <c r="AI12" i="1" s="1"/>
  <c r="AG9" i="1"/>
  <c r="AG10" i="1"/>
  <c r="AG8" i="1"/>
  <c r="AG7" i="1"/>
  <c r="AF11" i="1"/>
  <c r="AF12" i="1" s="1"/>
  <c r="AD11" i="1"/>
  <c r="AD12" i="1" s="1"/>
  <c r="AB11" i="1"/>
  <c r="AB12" i="1" s="1"/>
  <c r="Z8" i="1"/>
  <c r="Z9" i="1"/>
  <c r="Z10" i="1"/>
  <c r="Y11" i="1"/>
  <c r="Y12" i="1" s="1"/>
  <c r="W11" i="1"/>
  <c r="W12" i="1" s="1"/>
  <c r="U11" i="1"/>
  <c r="U12" i="1" s="1"/>
  <c r="S11" i="1"/>
  <c r="S12" i="1" s="1"/>
  <c r="Q11" i="1"/>
  <c r="Q12" i="1" s="1"/>
  <c r="O11" i="1"/>
  <c r="O12" i="1" s="1"/>
  <c r="L11" i="1"/>
  <c r="L12" i="1" s="1"/>
  <c r="J11" i="1"/>
  <c r="J12" i="1" s="1"/>
  <c r="H11" i="1"/>
  <c r="H12" i="1" s="1"/>
  <c r="F11" i="1"/>
  <c r="F12" i="1" s="1"/>
  <c r="M8" i="1"/>
  <c r="M9" i="1"/>
  <c r="M10" i="1"/>
  <c r="M7" i="1"/>
  <c r="AT10" i="1" l="1"/>
  <c r="AT9" i="1"/>
  <c r="AT8" i="1"/>
  <c r="AO18" i="1"/>
  <c r="AM18" i="1"/>
  <c r="AK18" i="1"/>
  <c r="AI18" i="1"/>
  <c r="AF17" i="1"/>
  <c r="AF18" i="1" s="1"/>
  <c r="AD18" i="1"/>
  <c r="AB17" i="1"/>
  <c r="F17" i="1"/>
  <c r="F18" i="1" s="1"/>
  <c r="AG15" i="1"/>
  <c r="AG16" i="1"/>
  <c r="AG14" i="1"/>
  <c r="Z14" i="1"/>
  <c r="M15" i="1"/>
  <c r="M16" i="1"/>
  <c r="M14" i="1"/>
  <c r="AG17" i="1" l="1"/>
  <c r="AG18" i="1" s="1"/>
  <c r="AB18" i="1"/>
  <c r="D11" i="1"/>
  <c r="D12" i="1" s="1"/>
  <c r="AS7" i="1"/>
  <c r="AP7" i="1"/>
  <c r="Z7" i="1"/>
  <c r="AT7" i="1" l="1"/>
  <c r="AT11" i="1" s="1"/>
  <c r="AT12" i="1" s="1"/>
  <c r="AS15" i="1"/>
  <c r="AS16" i="1"/>
  <c r="AS14" i="1"/>
  <c r="AP15" i="1"/>
  <c r="AP16" i="1"/>
  <c r="AP14" i="1"/>
  <c r="O17" i="1"/>
  <c r="O18" i="1" s="1"/>
  <c r="Q17" i="1"/>
  <c r="Q18" i="1" s="1"/>
  <c r="S17" i="1"/>
  <c r="S18" i="1" s="1"/>
  <c r="U17" i="1"/>
  <c r="U18" i="1" s="1"/>
  <c r="W17" i="1"/>
  <c r="W18" i="1" s="1"/>
  <c r="Y17" i="1"/>
  <c r="Y18" i="1" s="1"/>
  <c r="Z15" i="1"/>
  <c r="Z16" i="1"/>
  <c r="D17" i="1"/>
  <c r="H17" i="1"/>
  <c r="H18" i="1" s="1"/>
  <c r="J17" i="1"/>
  <c r="J18" i="1" s="1"/>
  <c r="L17" i="1"/>
  <c r="L18" i="1" s="1"/>
  <c r="AS11" i="1"/>
  <c r="AS12" i="1" s="1"/>
  <c r="AS17" i="1" l="1"/>
  <c r="AS18" i="1" s="1"/>
  <c r="AR18" i="1"/>
  <c r="D18" i="1"/>
  <c r="M17" i="1"/>
  <c r="M18" i="1" s="1"/>
  <c r="AT15" i="1"/>
  <c r="AT14" i="1"/>
  <c r="AT16" i="1"/>
  <c r="Z17" i="1"/>
  <c r="Z18" i="1" s="1"/>
  <c r="AG11" i="1"/>
  <c r="AG12" i="1" s="1"/>
  <c r="Z11" i="1"/>
  <c r="Z12" i="1" s="1"/>
  <c r="AP17" i="1"/>
  <c r="AP18" i="1" s="1"/>
  <c r="M11" i="1"/>
  <c r="M12" i="1" s="1"/>
  <c r="AP11" i="1"/>
  <c r="AP12" i="1" s="1"/>
  <c r="AT18" i="1" l="1"/>
  <c r="AT17" i="1"/>
</calcChain>
</file>

<file path=xl/sharedStrings.xml><?xml version="1.0" encoding="utf-8"?>
<sst xmlns="http://schemas.openxmlformats.org/spreadsheetml/2006/main" count="92" uniqueCount="54">
  <si>
    <t>Наименование главного распорядителя средств бюджета округа</t>
  </si>
  <si>
    <t>Код ГРБС (КВСР)</t>
  </si>
  <si>
    <t>значение показателя</t>
  </si>
  <si>
    <t>кол-во баллов</t>
  </si>
  <si>
    <t>1 Направление "Оценка механизмов планирования расходов бюджета"</t>
  </si>
  <si>
    <t>2 Направление "Оценка результатов исполнения бюджета в части расходов"</t>
  </si>
  <si>
    <t>Администрация Балахнинского муниципального округа</t>
  </si>
  <si>
    <t>ИТОГО по показателям</t>
  </si>
  <si>
    <t>Средний показатель по бюджету округа</t>
  </si>
  <si>
    <t>Совет депутатов БМО</t>
  </si>
  <si>
    <t>КСП</t>
  </si>
  <si>
    <t>Финансовое управление</t>
  </si>
  <si>
    <t>Управление сельского хозяйства</t>
  </si>
  <si>
    <t>Баллы ГРБС по 1 направлению</t>
  </si>
  <si>
    <t>Баллы ГРБС по 2 направлению</t>
  </si>
  <si>
    <t>Баллы ГРБС по 3 направлению</t>
  </si>
  <si>
    <t>Баллы ГРБС по 4 направлению</t>
  </si>
  <si>
    <t>Баллы ГРБС по 5 направлению</t>
  </si>
  <si>
    <t>А.М.Виноградова</t>
  </si>
  <si>
    <t>Н.Ю. Голованова</t>
  </si>
  <si>
    <t>001</t>
  </si>
  <si>
    <t>082</t>
  </si>
  <si>
    <t xml:space="preserve">ИТОГО баллы ГРБС </t>
  </si>
  <si>
    <t>3 Направление "Оценка состояния учета и отчетности"</t>
  </si>
  <si>
    <t>4 Направление "Оценка организации контроля и аудита"</t>
  </si>
  <si>
    <t>5 Направление "Оценка исполнения судебных актов"</t>
  </si>
  <si>
    <t>Отдел культуры и туризма</t>
  </si>
  <si>
    <t>Управление образования и социально-правовой защиты детства</t>
  </si>
  <si>
    <r>
      <t xml:space="preserve">Р1
</t>
    </r>
    <r>
      <rPr>
        <sz val="10"/>
        <color theme="1"/>
        <rFont val="Times New Roman"/>
        <family val="1"/>
        <charset val="204"/>
      </rPr>
      <t xml:space="preserve">Своевременность представления предварительного (планового) реестра расходных обязательств </t>
    </r>
  </si>
  <si>
    <r>
      <t xml:space="preserve">Р3
</t>
    </r>
    <r>
      <rPr>
        <sz val="10"/>
        <color theme="1"/>
        <rFont val="Times New Roman"/>
        <family val="1"/>
        <charset val="204"/>
      </rPr>
      <t>Доля бюджетных ассигнований, представленных в программном виде</t>
    </r>
  </si>
  <si>
    <r>
      <t xml:space="preserve">Р4
</t>
    </r>
    <r>
      <rPr>
        <sz val="10"/>
        <color theme="1"/>
        <rFont val="Times New Roman"/>
        <family val="1"/>
        <charset val="204"/>
      </rPr>
      <t>Доля бюджетных ассигнований на предоставление мун.услуг (работ) в виде субсидий на выполнение муниципальных заданий</t>
    </r>
  </si>
  <si>
    <r>
      <t xml:space="preserve">Р5
</t>
    </r>
    <r>
      <rPr>
        <sz val="10"/>
        <color theme="1"/>
        <rFont val="Times New Roman"/>
        <family val="1"/>
        <charset val="204"/>
      </rPr>
      <t>Сумма внесенных изменений в бюджетную роспись в связи с уточнением ассигнований по решению о бюджете</t>
    </r>
  </si>
  <si>
    <t>Р6
Кассовое исполнение расходов</t>
  </si>
  <si>
    <r>
      <t xml:space="preserve">Р7
</t>
    </r>
    <r>
      <rPr>
        <sz val="10"/>
        <color theme="1"/>
        <rFont val="Times New Roman"/>
        <family val="1"/>
        <charset val="204"/>
      </rPr>
      <t>Равномерность осуществляемых расходов</t>
    </r>
  </si>
  <si>
    <r>
      <t xml:space="preserve">Р8
</t>
    </r>
    <r>
      <rPr>
        <sz val="10"/>
        <color theme="1"/>
        <rFont val="Times New Roman"/>
        <family val="1"/>
        <charset val="204"/>
      </rPr>
      <t>Уровень исполнения муниципальных программ</t>
    </r>
  </si>
  <si>
    <r>
      <t xml:space="preserve">Р9
</t>
    </r>
    <r>
      <rPr>
        <sz val="10"/>
        <color theme="1"/>
        <rFont val="Times New Roman"/>
        <family val="1"/>
        <charset val="204"/>
      </rPr>
      <t>Доля муниципальных программ ГРБС, по которым утвержденный объем финансирования изменился в течение отчетного финансового года более чем на 15% от первоначального бюджета</t>
    </r>
  </si>
  <si>
    <r>
      <t xml:space="preserve">Р10
</t>
    </r>
    <r>
      <rPr>
        <sz val="10"/>
        <color theme="1"/>
        <rFont val="Times New Roman"/>
        <family val="1"/>
        <charset val="204"/>
      </rPr>
      <t>Качество исполнения расходов ГРБС в отчетном периоде</t>
    </r>
  </si>
  <si>
    <r>
      <t xml:space="preserve">Р11
</t>
    </r>
    <r>
      <rPr>
        <sz val="10"/>
        <color theme="1"/>
        <rFont val="Times New Roman"/>
        <family val="1"/>
        <charset val="204"/>
      </rPr>
      <t>Качество Порядка составления, утверждения и ведения бюджетных смет подведомственных ГРБС муниципальных учреждений</t>
    </r>
  </si>
  <si>
    <t>Р12
Методические рекомендации (указания) ГРБС по реализации учетной политики</t>
  </si>
  <si>
    <t>Р 13
Качество подготовки бухгалтерской отчетности</t>
  </si>
  <si>
    <t>Р14
Динамика объема материальных запасов</t>
  </si>
  <si>
    <t>Р15
Проведение ГРБС мониторинга результатов деятельности подведомственных муниципальных учреждений</t>
  </si>
  <si>
    <t>Р16
Нарушения, выявленные в ходе проведения ведомственных контрольных мероприятий в отчетном финансовом году</t>
  </si>
  <si>
    <t>Р17
Наличие недостач хищений денежных средств и матер. ценностей, выявленных в ходе ведомственных контрольных мероприятий</t>
  </si>
  <si>
    <t>Р18
Наличие правового акта ГРБС об организации ведомственного финансового контроля</t>
  </si>
  <si>
    <t>Р19
Качество исполнения бюджетных обязательств</t>
  </si>
  <si>
    <t>Начальник бюджетного отдела</t>
  </si>
  <si>
    <t>057</t>
  </si>
  <si>
    <t>074</t>
  </si>
  <si>
    <t>P2
Сроки представления обоснований бюджетных ассигнований на очередной финансовый год</t>
  </si>
  <si>
    <t xml:space="preserve">Заместитель главы администрации - </t>
  </si>
  <si>
    <t>начальник финансового управления</t>
  </si>
  <si>
    <t>Отчет о результатах мониторинга качества финансового менеджмента главных распорядителей бюджетных средств Балахнинского муниципального округа Нижегородской области за 2023 год</t>
  </si>
  <si>
    <t>в разы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</si>
</sst>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5" fillId="0" borderId="2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/>
    <xf numFmtId="0" fontId="3" fillId="0" borderId="5" xfId="0" applyFont="1" applyBorder="1"/>
    <xf numFmtId="0" fontId="3" fillId="0" borderId="8" xfId="0" applyFont="1" applyBorder="1"/>
    <xf numFmtId="0" fontId="3" fillId="0" borderId="10" xfId="0" applyFont="1" applyBorder="1"/>
    <xf numFmtId="0" fontId="3" fillId="0" borderId="9" xfId="0" applyFont="1" applyBorder="1"/>
    <xf numFmtId="0" fontId="2" fillId="3" borderId="28" xfId="0" applyFont="1" applyFill="1" applyBorder="1" applyAlignment="1">
      <alignment horizontal="center" vertical="center"/>
    </xf>
    <xf numFmtId="0" fontId="3" fillId="3" borderId="5" xfId="0" applyFont="1" applyFill="1" applyBorder="1"/>
    <xf numFmtId="0" fontId="3" fillId="3" borderId="9" xfId="0" applyFont="1" applyFill="1" applyBorder="1"/>
    <xf numFmtId="0" fontId="3" fillId="3" borderId="29" xfId="0" applyFont="1" applyFill="1" applyBorder="1"/>
    <xf numFmtId="0" fontId="2" fillId="3" borderId="28" xfId="0" applyFont="1" applyFill="1" applyBorder="1" applyAlignment="1">
      <alignment wrapText="1"/>
    </xf>
    <xf numFmtId="0" fontId="3" fillId="3" borderId="6" xfId="0" applyFont="1" applyFill="1" applyBorder="1"/>
    <xf numFmtId="0" fontId="3" fillId="3" borderId="15" xfId="0" applyFont="1" applyFill="1" applyBorder="1"/>
    <xf numFmtId="0" fontId="3" fillId="3" borderId="4" xfId="0" applyFont="1" applyFill="1" applyBorder="1"/>
    <xf numFmtId="0" fontId="3" fillId="3" borderId="25" xfId="0" applyFont="1" applyFill="1" applyBorder="1"/>
    <xf numFmtId="0" fontId="3" fillId="0" borderId="28" xfId="0" applyFont="1" applyBorder="1"/>
    <xf numFmtId="0" fontId="3" fillId="2" borderId="28" xfId="0" applyFont="1" applyFill="1" applyBorder="1"/>
    <xf numFmtId="0" fontId="3" fillId="2" borderId="28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" fontId="2" fillId="3" borderId="8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" fontId="2" fillId="3" borderId="5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5" xfId="0" applyFont="1" applyFill="1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10" fontId="3" fillId="0" borderId="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3" fillId="2" borderId="30" xfId="0" applyFont="1" applyFill="1" applyBorder="1"/>
    <xf numFmtId="9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2" fontId="2" fillId="3" borderId="8" xfId="0" applyNumberFormat="1" applyFont="1" applyFill="1" applyBorder="1" applyAlignment="1">
      <alignment horizontal="center" vertical="center"/>
    </xf>
    <xf numFmtId="2" fontId="2" fillId="3" borderId="29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wrapText="1"/>
    </xf>
    <xf numFmtId="164" fontId="3" fillId="0" borderId="8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textRotation="90"/>
    </xf>
    <xf numFmtId="0" fontId="1" fillId="3" borderId="23" xfId="0" applyFont="1" applyFill="1" applyBorder="1" applyAlignment="1">
      <alignment horizontal="center" vertical="center" textRotation="90"/>
    </xf>
    <xf numFmtId="0" fontId="1" fillId="3" borderId="24" xfId="0" applyFont="1" applyFill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textRotation="90"/>
    </xf>
    <xf numFmtId="0" fontId="3" fillId="3" borderId="6" xfId="0" applyFont="1" applyFill="1" applyBorder="1" applyAlignment="1">
      <alignment horizontal="center" vertical="center" textRotation="90"/>
    </xf>
    <xf numFmtId="0" fontId="3" fillId="3" borderId="7" xfId="0" applyFont="1" applyFill="1" applyBorder="1" applyAlignment="1">
      <alignment horizontal="center" vertical="center" textRotation="90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textRotation="90"/>
    </xf>
    <xf numFmtId="0" fontId="2" fillId="3" borderId="7" xfId="0" applyFont="1" applyFill="1" applyBorder="1" applyAlignment="1">
      <alignment horizontal="center" vertical="center" textRotation="90"/>
    </xf>
    <xf numFmtId="0" fontId="3" fillId="2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3" borderId="16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3" borderId="21" xfId="0" applyFont="1" applyFill="1" applyBorder="1" applyAlignment="1">
      <alignment horizontal="center" vertical="center" textRotation="90" wrapText="1"/>
    </xf>
    <xf numFmtId="2" fontId="2" fillId="3" borderId="11" xfId="0" applyNumberFormat="1" applyFont="1" applyFill="1" applyBorder="1" applyAlignment="1">
      <alignment horizontal="center" vertical="center"/>
    </xf>
    <xf numFmtId="165" fontId="2" fillId="3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"/>
  <sheetViews>
    <sheetView tabSelected="1" topLeftCell="AG6" zoomScale="95" zoomScaleNormal="95" workbookViewId="0">
      <selection activeCell="AT11" sqref="AT11"/>
    </sheetView>
  </sheetViews>
  <sheetFormatPr defaultRowHeight="14.4" x14ac:dyDescent="0.3"/>
  <cols>
    <col min="1" max="1" width="23.109375" customWidth="1"/>
    <col min="2" max="2" width="8.5546875" customWidth="1"/>
    <col min="3" max="3" width="8.44140625" customWidth="1"/>
    <col min="4" max="4" width="7.33203125" customWidth="1"/>
    <col min="5" max="6" width="8.44140625" customWidth="1"/>
    <col min="7" max="7" width="8.88671875" customWidth="1"/>
    <col min="8" max="8" width="6.44140625" customWidth="1"/>
    <col min="9" max="9" width="7.6640625" customWidth="1"/>
    <col min="10" max="10" width="7.109375" customWidth="1"/>
    <col min="11" max="11" width="9.33203125" customWidth="1"/>
    <col min="12" max="12" width="7.44140625" customWidth="1"/>
    <col min="13" max="13" width="5.6640625" customWidth="1"/>
    <col min="14" max="14" width="8.6640625" customWidth="1"/>
    <col min="15" max="15" width="7.88671875" customWidth="1"/>
    <col min="16" max="16" width="8.5546875" customWidth="1"/>
    <col min="17" max="17" width="9.33203125" customWidth="1"/>
    <col min="18" max="18" width="8.5546875" customWidth="1"/>
    <col min="19" max="19" width="7.44140625" customWidth="1"/>
    <col min="20" max="20" width="9.44140625" customWidth="1"/>
    <col min="21" max="21" width="8.5546875" customWidth="1"/>
    <col min="22" max="22" width="7.88671875" customWidth="1"/>
    <col min="23" max="23" width="7.33203125" customWidth="1"/>
    <col min="24" max="24" width="9.5546875" customWidth="1"/>
    <col min="25" max="25" width="7.109375" customWidth="1"/>
    <col min="26" max="26" width="6.44140625" customWidth="1"/>
    <col min="27" max="27" width="10" customWidth="1"/>
    <col min="28" max="30" width="9.6640625" customWidth="1"/>
    <col min="33" max="33" width="6.109375" customWidth="1"/>
    <col min="42" max="42" width="6.33203125" customWidth="1"/>
    <col min="43" max="43" width="13.88671875" customWidth="1"/>
    <col min="44" max="44" width="12.109375" customWidth="1"/>
    <col min="45" max="45" width="6.44140625" customWidth="1"/>
  </cols>
  <sheetData>
    <row r="1" spans="1:46" ht="20.399999999999999" x14ac:dyDescent="0.35">
      <c r="A1" s="82" t="s">
        <v>52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</row>
    <row r="2" spans="1:46" ht="2.25" customHeight="1" thickBot="1" x14ac:dyDescent="0.35"/>
    <row r="3" spans="1:46" ht="15" hidden="1" thickBot="1" x14ac:dyDescent="0.35"/>
    <row r="4" spans="1:46" s="1" customFormat="1" ht="47.25" customHeight="1" x14ac:dyDescent="0.3">
      <c r="A4" s="83" t="s">
        <v>0</v>
      </c>
      <c r="B4" s="86" t="s">
        <v>1</v>
      </c>
      <c r="C4" s="89" t="s">
        <v>4</v>
      </c>
      <c r="D4" s="90"/>
      <c r="E4" s="90"/>
      <c r="F4" s="90"/>
      <c r="G4" s="90"/>
      <c r="H4" s="90"/>
      <c r="I4" s="90"/>
      <c r="J4" s="90"/>
      <c r="K4" s="90"/>
      <c r="L4" s="90"/>
      <c r="M4" s="106" t="s">
        <v>13</v>
      </c>
      <c r="N4" s="94" t="s">
        <v>5</v>
      </c>
      <c r="O4" s="95"/>
      <c r="P4" s="95"/>
      <c r="Q4" s="95"/>
      <c r="R4" s="95"/>
      <c r="S4" s="95"/>
      <c r="T4" s="95"/>
      <c r="U4" s="95"/>
      <c r="V4" s="95"/>
      <c r="W4" s="95"/>
      <c r="X4" s="95"/>
      <c r="Y4" s="96"/>
      <c r="Z4" s="91" t="s">
        <v>14</v>
      </c>
      <c r="AA4" s="89" t="s">
        <v>23</v>
      </c>
      <c r="AB4" s="90"/>
      <c r="AC4" s="90"/>
      <c r="AD4" s="90"/>
      <c r="AE4" s="90"/>
      <c r="AF4" s="81"/>
      <c r="AG4" s="106" t="s">
        <v>15</v>
      </c>
      <c r="AH4" s="102" t="s">
        <v>24</v>
      </c>
      <c r="AI4" s="103"/>
      <c r="AJ4" s="103"/>
      <c r="AK4" s="103"/>
      <c r="AL4" s="103"/>
      <c r="AM4" s="103"/>
      <c r="AN4" s="104"/>
      <c r="AO4" s="105"/>
      <c r="AP4" s="91" t="s">
        <v>16</v>
      </c>
      <c r="AQ4" s="80" t="s">
        <v>25</v>
      </c>
      <c r="AR4" s="81"/>
      <c r="AS4" s="74" t="s">
        <v>17</v>
      </c>
      <c r="AT4" s="74" t="s">
        <v>22</v>
      </c>
    </row>
    <row r="5" spans="1:46" s="1" customFormat="1" ht="225.75" customHeight="1" x14ac:dyDescent="0.25">
      <c r="A5" s="84"/>
      <c r="B5" s="87"/>
      <c r="C5" s="77" t="s">
        <v>28</v>
      </c>
      <c r="D5" s="78"/>
      <c r="E5" s="77" t="s">
        <v>49</v>
      </c>
      <c r="F5" s="97"/>
      <c r="G5" s="77" t="s">
        <v>29</v>
      </c>
      <c r="H5" s="78"/>
      <c r="I5" s="77" t="s">
        <v>30</v>
      </c>
      <c r="J5" s="78"/>
      <c r="K5" s="77" t="s">
        <v>31</v>
      </c>
      <c r="L5" s="78"/>
      <c r="M5" s="107"/>
      <c r="N5" s="77" t="s">
        <v>32</v>
      </c>
      <c r="O5" s="78"/>
      <c r="P5" s="77" t="s">
        <v>33</v>
      </c>
      <c r="Q5" s="78"/>
      <c r="R5" s="77" t="s">
        <v>34</v>
      </c>
      <c r="S5" s="78"/>
      <c r="T5" s="77" t="s">
        <v>35</v>
      </c>
      <c r="U5" s="78"/>
      <c r="V5" s="77" t="s">
        <v>36</v>
      </c>
      <c r="W5" s="78"/>
      <c r="X5" s="79" t="s">
        <v>37</v>
      </c>
      <c r="Y5" s="78"/>
      <c r="Z5" s="92"/>
      <c r="AA5" s="100" t="s">
        <v>38</v>
      </c>
      <c r="AB5" s="101"/>
      <c r="AC5" s="77" t="s">
        <v>39</v>
      </c>
      <c r="AD5" s="97"/>
      <c r="AE5" s="100" t="s">
        <v>40</v>
      </c>
      <c r="AF5" s="101"/>
      <c r="AG5" s="107"/>
      <c r="AH5" s="77" t="s">
        <v>41</v>
      </c>
      <c r="AI5" s="78"/>
      <c r="AJ5" s="77" t="s">
        <v>42</v>
      </c>
      <c r="AK5" s="78"/>
      <c r="AL5" s="77" t="s">
        <v>43</v>
      </c>
      <c r="AM5" s="78"/>
      <c r="AN5" s="77" t="s">
        <v>44</v>
      </c>
      <c r="AO5" s="78"/>
      <c r="AP5" s="98"/>
      <c r="AQ5" s="79" t="s">
        <v>45</v>
      </c>
      <c r="AR5" s="78"/>
      <c r="AS5" s="75"/>
      <c r="AT5" s="75"/>
    </row>
    <row r="6" spans="1:46" s="1" customFormat="1" ht="33.75" customHeight="1" x14ac:dyDescent="0.25">
      <c r="A6" s="85"/>
      <c r="B6" s="88"/>
      <c r="C6" s="15" t="s">
        <v>2</v>
      </c>
      <c r="D6" s="13" t="s">
        <v>3</v>
      </c>
      <c r="E6" s="15" t="s">
        <v>2</v>
      </c>
      <c r="F6" s="13" t="s">
        <v>3</v>
      </c>
      <c r="G6" s="15" t="s">
        <v>2</v>
      </c>
      <c r="H6" s="13" t="s">
        <v>3</v>
      </c>
      <c r="I6" s="15" t="s">
        <v>2</v>
      </c>
      <c r="J6" s="13" t="s">
        <v>3</v>
      </c>
      <c r="K6" s="15" t="s">
        <v>2</v>
      </c>
      <c r="L6" s="13" t="s">
        <v>3</v>
      </c>
      <c r="M6" s="108"/>
      <c r="N6" s="13" t="s">
        <v>2</v>
      </c>
      <c r="O6" s="14" t="s">
        <v>3</v>
      </c>
      <c r="P6" s="16" t="s">
        <v>2</v>
      </c>
      <c r="Q6" s="14" t="s">
        <v>3</v>
      </c>
      <c r="R6" s="13" t="s">
        <v>2</v>
      </c>
      <c r="S6" s="14" t="s">
        <v>3</v>
      </c>
      <c r="T6" s="16" t="s">
        <v>2</v>
      </c>
      <c r="U6" s="14" t="s">
        <v>3</v>
      </c>
      <c r="V6" s="16" t="s">
        <v>2</v>
      </c>
      <c r="W6" s="14" t="s">
        <v>3</v>
      </c>
      <c r="X6" s="13" t="s">
        <v>2</v>
      </c>
      <c r="Y6" s="12" t="s">
        <v>3</v>
      </c>
      <c r="Z6" s="93"/>
      <c r="AA6" s="13" t="s">
        <v>2</v>
      </c>
      <c r="AB6" s="14" t="s">
        <v>3</v>
      </c>
      <c r="AC6" s="13" t="s">
        <v>2</v>
      </c>
      <c r="AD6" s="14" t="s">
        <v>3</v>
      </c>
      <c r="AE6" s="12" t="s">
        <v>2</v>
      </c>
      <c r="AF6" s="16" t="s">
        <v>3</v>
      </c>
      <c r="AG6" s="109"/>
      <c r="AH6" s="13" t="s">
        <v>2</v>
      </c>
      <c r="AI6" s="12" t="s">
        <v>3</v>
      </c>
      <c r="AJ6" s="15" t="s">
        <v>2</v>
      </c>
      <c r="AK6" s="13" t="s">
        <v>3</v>
      </c>
      <c r="AL6" s="15" t="s">
        <v>2</v>
      </c>
      <c r="AM6" s="13" t="s">
        <v>3</v>
      </c>
      <c r="AN6" s="13" t="s">
        <v>2</v>
      </c>
      <c r="AO6" s="12" t="s">
        <v>3</v>
      </c>
      <c r="AP6" s="99"/>
      <c r="AQ6" s="13" t="s">
        <v>2</v>
      </c>
      <c r="AR6" s="12" t="s">
        <v>3</v>
      </c>
      <c r="AS6" s="76"/>
      <c r="AT6" s="76"/>
    </row>
    <row r="7" spans="1:46" s="1" customFormat="1" ht="36" customHeight="1" x14ac:dyDescent="0.25">
      <c r="A7" s="64" t="s">
        <v>26</v>
      </c>
      <c r="B7" s="48" t="s">
        <v>47</v>
      </c>
      <c r="C7" s="52">
        <v>0</v>
      </c>
      <c r="D7" s="36">
        <v>5</v>
      </c>
      <c r="E7" s="52">
        <v>0</v>
      </c>
      <c r="F7" s="36">
        <v>5</v>
      </c>
      <c r="G7" s="58">
        <v>1</v>
      </c>
      <c r="H7" s="36">
        <v>10</v>
      </c>
      <c r="I7" s="65">
        <v>0.96199999999999997</v>
      </c>
      <c r="J7" s="36">
        <v>5</v>
      </c>
      <c r="K7" s="65">
        <v>0.98799999999999999</v>
      </c>
      <c r="L7" s="36">
        <v>10</v>
      </c>
      <c r="M7" s="39">
        <f>SUM(D7,F7,H7,J7,L7)</f>
        <v>35</v>
      </c>
      <c r="N7" s="60">
        <v>1</v>
      </c>
      <c r="O7" s="57">
        <v>10</v>
      </c>
      <c r="P7" s="67">
        <v>0.246</v>
      </c>
      <c r="Q7" s="57">
        <v>10</v>
      </c>
      <c r="R7" s="67">
        <v>1</v>
      </c>
      <c r="S7" s="57">
        <v>10</v>
      </c>
      <c r="T7" s="67">
        <v>0</v>
      </c>
      <c r="U7" s="57">
        <v>5</v>
      </c>
      <c r="V7" s="36">
        <v>0</v>
      </c>
      <c r="W7" s="57">
        <v>10</v>
      </c>
      <c r="X7" s="36">
        <v>0</v>
      </c>
      <c r="Y7" s="54">
        <v>0</v>
      </c>
      <c r="Z7" s="39">
        <f>SUM(O7,Q7,S7,U7,W7,Y7)</f>
        <v>45</v>
      </c>
      <c r="AA7" s="36">
        <v>1</v>
      </c>
      <c r="AB7" s="57">
        <v>10</v>
      </c>
      <c r="AC7" s="54">
        <v>1</v>
      </c>
      <c r="AD7" s="36">
        <v>5</v>
      </c>
      <c r="AE7" s="69">
        <v>1.3169999999999999</v>
      </c>
      <c r="AF7" s="36">
        <v>5</v>
      </c>
      <c r="AG7" s="39">
        <f>SUM(AB7,AD7,AF7)</f>
        <v>20</v>
      </c>
      <c r="AH7" s="36">
        <v>0</v>
      </c>
      <c r="AI7" s="54">
        <v>0</v>
      </c>
      <c r="AJ7" s="52">
        <v>0</v>
      </c>
      <c r="AK7" s="36">
        <v>0</v>
      </c>
      <c r="AL7" s="52">
        <v>0</v>
      </c>
      <c r="AM7" s="36">
        <v>0</v>
      </c>
      <c r="AN7" s="36">
        <v>0</v>
      </c>
      <c r="AO7" s="54">
        <v>0</v>
      </c>
      <c r="AP7" s="39">
        <f>SUM(AI7,AK7,AM7,AO7)</f>
        <v>0</v>
      </c>
      <c r="AQ7" s="67">
        <v>0</v>
      </c>
      <c r="AR7" s="54">
        <v>5</v>
      </c>
      <c r="AS7" s="43">
        <f>SUM(AR7)</f>
        <v>5</v>
      </c>
      <c r="AT7" s="43">
        <f>SUM(M7,Z7,AG7,AP7,AS7)</f>
        <v>105</v>
      </c>
    </row>
    <row r="8" spans="1:46" s="1" customFormat="1" ht="61.5" customHeight="1" x14ac:dyDescent="0.25">
      <c r="A8" s="64" t="s">
        <v>27</v>
      </c>
      <c r="B8" s="48" t="s">
        <v>48</v>
      </c>
      <c r="C8" s="52">
        <v>0</v>
      </c>
      <c r="D8" s="36">
        <v>5</v>
      </c>
      <c r="E8" s="52">
        <v>0</v>
      </c>
      <c r="F8" s="36">
        <v>5</v>
      </c>
      <c r="G8" s="58">
        <v>1</v>
      </c>
      <c r="H8" s="36">
        <v>10</v>
      </c>
      <c r="I8" s="65">
        <v>0.749</v>
      </c>
      <c r="J8" s="36">
        <v>3</v>
      </c>
      <c r="K8" s="65">
        <v>1</v>
      </c>
      <c r="L8" s="36">
        <v>10</v>
      </c>
      <c r="M8" s="39">
        <f t="shared" ref="M8:M10" si="0">SUM(D8,F8,H8,J8,L8)</f>
        <v>33</v>
      </c>
      <c r="N8" s="67">
        <v>0.98399999999999999</v>
      </c>
      <c r="O8" s="57">
        <v>10</v>
      </c>
      <c r="P8" s="67">
        <v>0.20399999999999999</v>
      </c>
      <c r="Q8" s="57">
        <v>10</v>
      </c>
      <c r="R8" s="67">
        <v>0.98399999999999999</v>
      </c>
      <c r="S8" s="57">
        <v>10</v>
      </c>
      <c r="T8" s="67">
        <v>0</v>
      </c>
      <c r="U8" s="57">
        <v>5</v>
      </c>
      <c r="V8" s="36">
        <v>0</v>
      </c>
      <c r="W8" s="57">
        <v>10</v>
      </c>
      <c r="X8" s="36">
        <v>0</v>
      </c>
      <c r="Y8" s="54">
        <v>0</v>
      </c>
      <c r="Z8" s="39">
        <f t="shared" ref="Z8:Z10" si="1">SUM(O8,Q8,S8,U8,W8,Y8)</f>
        <v>45</v>
      </c>
      <c r="AA8" s="36">
        <v>1</v>
      </c>
      <c r="AB8" s="57">
        <v>10</v>
      </c>
      <c r="AC8" s="54">
        <v>1</v>
      </c>
      <c r="AD8" s="36">
        <v>5</v>
      </c>
      <c r="AE8" s="69">
        <v>1.1259999999999999</v>
      </c>
      <c r="AF8" s="72">
        <v>5</v>
      </c>
      <c r="AG8" s="39">
        <f>SUM(AB8,AD8,AF8)</f>
        <v>20</v>
      </c>
      <c r="AH8" s="36">
        <v>1</v>
      </c>
      <c r="AI8" s="54">
        <v>10</v>
      </c>
      <c r="AJ8" s="52">
        <v>0</v>
      </c>
      <c r="AK8" s="36">
        <v>0</v>
      </c>
      <c r="AL8" s="73">
        <v>0</v>
      </c>
      <c r="AM8" s="72">
        <v>0</v>
      </c>
      <c r="AN8" s="36">
        <v>1</v>
      </c>
      <c r="AO8" s="54">
        <v>10</v>
      </c>
      <c r="AP8" s="39">
        <f t="shared" ref="AP8:AP10" si="2">SUM(AI8,AK8,AM8,AO8)</f>
        <v>20</v>
      </c>
      <c r="AQ8" s="67">
        <v>0</v>
      </c>
      <c r="AR8" s="54">
        <v>5</v>
      </c>
      <c r="AS8" s="43">
        <f t="shared" ref="AS8:AS10" si="3">SUM(AR8)</f>
        <v>5</v>
      </c>
      <c r="AT8" s="43">
        <f t="shared" ref="AT8:AT10" si="4">SUM(M8,Z8,AG8,AP8,AS8)</f>
        <v>123</v>
      </c>
    </row>
    <row r="9" spans="1:46" s="1" customFormat="1" ht="26.25" customHeight="1" x14ac:dyDescent="0.25">
      <c r="A9" s="59" t="s">
        <v>11</v>
      </c>
      <c r="B9" s="48" t="s">
        <v>20</v>
      </c>
      <c r="C9" s="52">
        <v>0</v>
      </c>
      <c r="D9" s="36">
        <v>5</v>
      </c>
      <c r="E9" s="52">
        <v>0</v>
      </c>
      <c r="F9" s="36">
        <v>5</v>
      </c>
      <c r="G9" s="65">
        <v>0.91200000000000003</v>
      </c>
      <c r="H9" s="36">
        <v>8</v>
      </c>
      <c r="I9" s="65">
        <v>0.52800000000000002</v>
      </c>
      <c r="J9" s="36">
        <v>0</v>
      </c>
      <c r="K9" s="65">
        <v>0.9</v>
      </c>
      <c r="L9" s="36">
        <v>8</v>
      </c>
      <c r="M9" s="39">
        <f t="shared" si="0"/>
        <v>26</v>
      </c>
      <c r="N9" s="67">
        <v>0.998</v>
      </c>
      <c r="O9" s="57">
        <v>10</v>
      </c>
      <c r="P9" s="67">
        <v>0.02</v>
      </c>
      <c r="Q9" s="57">
        <v>10</v>
      </c>
      <c r="R9" s="67">
        <v>0.998</v>
      </c>
      <c r="S9" s="57">
        <v>10</v>
      </c>
      <c r="T9" s="67">
        <v>0</v>
      </c>
      <c r="U9" s="57">
        <v>5</v>
      </c>
      <c r="V9" s="36">
        <v>0</v>
      </c>
      <c r="W9" s="57">
        <v>10</v>
      </c>
      <c r="X9" s="36">
        <v>4</v>
      </c>
      <c r="Y9" s="54">
        <v>10</v>
      </c>
      <c r="Z9" s="39">
        <f t="shared" si="1"/>
        <v>55</v>
      </c>
      <c r="AA9" s="36">
        <v>1</v>
      </c>
      <c r="AB9" s="57">
        <v>10</v>
      </c>
      <c r="AC9" s="54">
        <v>1</v>
      </c>
      <c r="AD9" s="36">
        <v>5</v>
      </c>
      <c r="AE9" s="69">
        <v>0.92100000000000004</v>
      </c>
      <c r="AF9" s="36">
        <v>10</v>
      </c>
      <c r="AG9" s="39">
        <f t="shared" ref="AG9:AG10" si="5">SUM(AB9,AD9,AF9)</f>
        <v>25</v>
      </c>
      <c r="AH9" s="36">
        <v>0</v>
      </c>
      <c r="AI9" s="54">
        <v>0</v>
      </c>
      <c r="AJ9" s="52">
        <v>0</v>
      </c>
      <c r="AK9" s="36">
        <v>0</v>
      </c>
      <c r="AL9" s="52">
        <v>0</v>
      </c>
      <c r="AM9" s="36">
        <v>0</v>
      </c>
      <c r="AN9" s="36">
        <v>1</v>
      </c>
      <c r="AO9" s="54">
        <v>10</v>
      </c>
      <c r="AP9" s="39">
        <f t="shared" si="2"/>
        <v>10</v>
      </c>
      <c r="AQ9" s="67">
        <v>8.6999999999999994E-2</v>
      </c>
      <c r="AR9" s="54">
        <v>0</v>
      </c>
      <c r="AS9" s="43">
        <f t="shared" si="3"/>
        <v>0</v>
      </c>
      <c r="AT9" s="43">
        <f t="shared" si="4"/>
        <v>116</v>
      </c>
    </row>
    <row r="10" spans="1:46" s="2" customFormat="1" ht="48" customHeight="1" x14ac:dyDescent="0.3">
      <c r="A10" s="17" t="s">
        <v>6</v>
      </c>
      <c r="B10" s="44">
        <v>487</v>
      </c>
      <c r="C10" s="7">
        <v>0</v>
      </c>
      <c r="D10" s="6">
        <v>5</v>
      </c>
      <c r="E10" s="7">
        <v>0</v>
      </c>
      <c r="F10" s="6">
        <v>5</v>
      </c>
      <c r="G10" s="66">
        <v>0.61399999999999999</v>
      </c>
      <c r="H10" s="6">
        <v>6</v>
      </c>
      <c r="I10" s="66">
        <v>0.11</v>
      </c>
      <c r="J10" s="6">
        <v>0</v>
      </c>
      <c r="K10" s="66">
        <v>0.93</v>
      </c>
      <c r="L10" s="6">
        <v>8</v>
      </c>
      <c r="M10" s="39">
        <f t="shared" si="0"/>
        <v>24</v>
      </c>
      <c r="N10" s="68">
        <v>0.93500000000000005</v>
      </c>
      <c r="O10" s="8">
        <v>6</v>
      </c>
      <c r="P10" s="56" t="s">
        <v>53</v>
      </c>
      <c r="Q10" s="8">
        <v>0</v>
      </c>
      <c r="R10" s="68">
        <v>0.95399999999999996</v>
      </c>
      <c r="S10" s="8">
        <v>10</v>
      </c>
      <c r="T10" s="68">
        <v>0.57099999999999995</v>
      </c>
      <c r="U10" s="8">
        <v>0</v>
      </c>
      <c r="V10" s="6">
        <v>0</v>
      </c>
      <c r="W10" s="8">
        <v>10</v>
      </c>
      <c r="X10" s="6">
        <v>4</v>
      </c>
      <c r="Y10" s="3">
        <v>10</v>
      </c>
      <c r="Z10" s="39">
        <f t="shared" si="1"/>
        <v>36</v>
      </c>
      <c r="AA10" s="6">
        <v>1</v>
      </c>
      <c r="AB10" s="8">
        <v>10</v>
      </c>
      <c r="AC10" s="3">
        <v>1</v>
      </c>
      <c r="AD10" s="6">
        <v>5</v>
      </c>
      <c r="AE10" s="70">
        <v>1.1339999999999999</v>
      </c>
      <c r="AF10" s="6">
        <v>5</v>
      </c>
      <c r="AG10" s="39">
        <f t="shared" si="5"/>
        <v>20</v>
      </c>
      <c r="AH10" s="6">
        <v>0</v>
      </c>
      <c r="AI10" s="3">
        <v>0</v>
      </c>
      <c r="AJ10" s="7">
        <v>0</v>
      </c>
      <c r="AK10" s="6">
        <v>0</v>
      </c>
      <c r="AL10" s="7">
        <v>0</v>
      </c>
      <c r="AM10" s="6">
        <v>0</v>
      </c>
      <c r="AN10" s="6">
        <v>0</v>
      </c>
      <c r="AO10" s="3">
        <v>0</v>
      </c>
      <c r="AP10" s="39">
        <f t="shared" si="2"/>
        <v>0</v>
      </c>
      <c r="AQ10" s="68">
        <v>1.4999999999999999E-2</v>
      </c>
      <c r="AR10" s="3">
        <v>0</v>
      </c>
      <c r="AS10" s="43">
        <f t="shared" si="3"/>
        <v>0</v>
      </c>
      <c r="AT10" s="43">
        <f t="shared" si="4"/>
        <v>80</v>
      </c>
    </row>
    <row r="11" spans="1:46" s="1" customFormat="1" ht="20.25" customHeight="1" x14ac:dyDescent="0.25">
      <c r="A11" s="23" t="s">
        <v>7</v>
      </c>
      <c r="B11" s="45"/>
      <c r="C11" s="38"/>
      <c r="D11" s="38">
        <f t="shared" ref="C11:L11" si="6">SUM(D7:D10)</f>
        <v>20</v>
      </c>
      <c r="E11" s="38"/>
      <c r="F11" s="38">
        <f t="shared" si="6"/>
        <v>20</v>
      </c>
      <c r="G11" s="38"/>
      <c r="H11" s="38">
        <f t="shared" si="6"/>
        <v>34</v>
      </c>
      <c r="I11" s="38"/>
      <c r="J11" s="38">
        <f t="shared" si="6"/>
        <v>8</v>
      </c>
      <c r="K11" s="38"/>
      <c r="L11" s="38">
        <f t="shared" si="6"/>
        <v>36</v>
      </c>
      <c r="M11" s="37">
        <f>SUM(D11,H11,J11,L11)</f>
        <v>98</v>
      </c>
      <c r="N11" s="38"/>
      <c r="O11" s="38">
        <f t="shared" ref="N11:Y11" si="7">SUM(O7:O10)</f>
        <v>36</v>
      </c>
      <c r="P11" s="38"/>
      <c r="Q11" s="38">
        <f t="shared" si="7"/>
        <v>30</v>
      </c>
      <c r="R11" s="38"/>
      <c r="S11" s="38">
        <f t="shared" si="7"/>
        <v>40</v>
      </c>
      <c r="T11" s="38"/>
      <c r="U11" s="38">
        <f t="shared" si="7"/>
        <v>15</v>
      </c>
      <c r="V11" s="38"/>
      <c r="W11" s="38">
        <f t="shared" si="7"/>
        <v>40</v>
      </c>
      <c r="X11" s="38"/>
      <c r="Y11" s="38">
        <f t="shared" si="7"/>
        <v>20</v>
      </c>
      <c r="Z11" s="37">
        <f>SUM(O11,Q11,S11,U11,W11,Y11)</f>
        <v>181</v>
      </c>
      <c r="AA11" s="38"/>
      <c r="AB11" s="38">
        <f t="shared" ref="AA11:AF11" si="8">SUM(AB7:AB10)</f>
        <v>40</v>
      </c>
      <c r="AC11" s="38"/>
      <c r="AD11" s="38">
        <f t="shared" si="8"/>
        <v>20</v>
      </c>
      <c r="AE11" s="38"/>
      <c r="AF11" s="38">
        <f t="shared" si="8"/>
        <v>25</v>
      </c>
      <c r="AG11" s="41">
        <f>SUM(AB11,AF11)</f>
        <v>65</v>
      </c>
      <c r="AH11" s="38"/>
      <c r="AI11" s="38">
        <f t="shared" ref="AH11:AO11" si="9">SUM(AI7:AI10)</f>
        <v>10</v>
      </c>
      <c r="AJ11" s="38"/>
      <c r="AK11" s="38">
        <f t="shared" si="9"/>
        <v>0</v>
      </c>
      <c r="AL11" s="38"/>
      <c r="AM11" s="38">
        <f t="shared" si="9"/>
        <v>0</v>
      </c>
      <c r="AN11" s="38"/>
      <c r="AO11" s="38">
        <f t="shared" si="9"/>
        <v>20</v>
      </c>
      <c r="AP11" s="37">
        <f>SUM(AI11,AK11,AM11,AO11)</f>
        <v>30</v>
      </c>
      <c r="AQ11" s="38"/>
      <c r="AR11" s="38">
        <f>SUM(AR7:AR10)</f>
        <v>10</v>
      </c>
      <c r="AS11" s="42">
        <f>SUM(AR11)</f>
        <v>10</v>
      </c>
      <c r="AT11" s="42">
        <f>SUM(AT7:AT10)</f>
        <v>424</v>
      </c>
    </row>
    <row r="12" spans="1:46" s="1" customFormat="1" ht="29.25" customHeight="1" x14ac:dyDescent="0.25">
      <c r="A12" s="27" t="s">
        <v>8</v>
      </c>
      <c r="B12" s="45"/>
      <c r="C12" s="111"/>
      <c r="D12" s="49">
        <f t="shared" ref="C12:Y12" si="10">D11/4</f>
        <v>5</v>
      </c>
      <c r="E12" s="111"/>
      <c r="F12" s="49">
        <f t="shared" si="10"/>
        <v>5</v>
      </c>
      <c r="G12" s="111"/>
      <c r="H12" s="49">
        <f t="shared" si="10"/>
        <v>8.5</v>
      </c>
      <c r="I12" s="111"/>
      <c r="J12" s="49">
        <f t="shared" si="10"/>
        <v>2</v>
      </c>
      <c r="K12" s="111"/>
      <c r="L12" s="49">
        <f t="shared" si="10"/>
        <v>9</v>
      </c>
      <c r="M12" s="49">
        <f t="shared" si="10"/>
        <v>24.5</v>
      </c>
      <c r="N12" s="111"/>
      <c r="O12" s="49">
        <f t="shared" si="10"/>
        <v>9</v>
      </c>
      <c r="P12" s="111"/>
      <c r="Q12" s="49">
        <f t="shared" si="10"/>
        <v>7.5</v>
      </c>
      <c r="R12" s="111"/>
      <c r="S12" s="49">
        <f t="shared" si="10"/>
        <v>10</v>
      </c>
      <c r="T12" s="111"/>
      <c r="U12" s="49">
        <f t="shared" si="10"/>
        <v>3.75</v>
      </c>
      <c r="V12" s="111"/>
      <c r="W12" s="49">
        <f t="shared" si="10"/>
        <v>10</v>
      </c>
      <c r="X12" s="111"/>
      <c r="Y12" s="49">
        <f t="shared" si="10"/>
        <v>5</v>
      </c>
      <c r="Z12" s="49">
        <f t="shared" ref="Z12:AS12" si="11">Z11/1</f>
        <v>181</v>
      </c>
      <c r="AA12" s="111"/>
      <c r="AB12" s="49">
        <f t="shared" ref="AA12:AF12" si="12">AB11/4</f>
        <v>10</v>
      </c>
      <c r="AC12" s="111"/>
      <c r="AD12" s="49">
        <f t="shared" si="12"/>
        <v>5</v>
      </c>
      <c r="AE12" s="111"/>
      <c r="AF12" s="49">
        <f t="shared" si="12"/>
        <v>6.25</v>
      </c>
      <c r="AG12" s="49">
        <f t="shared" si="11"/>
        <v>65</v>
      </c>
      <c r="AH12" s="111"/>
      <c r="AI12" s="49">
        <f t="shared" ref="AH12:AO12" si="13">AI11/4</f>
        <v>2.5</v>
      </c>
      <c r="AJ12" s="111"/>
      <c r="AK12" s="49">
        <f t="shared" si="13"/>
        <v>0</v>
      </c>
      <c r="AL12" s="111"/>
      <c r="AM12" s="49">
        <f t="shared" si="13"/>
        <v>0</v>
      </c>
      <c r="AN12" s="111"/>
      <c r="AO12" s="49">
        <f t="shared" si="13"/>
        <v>5</v>
      </c>
      <c r="AP12" s="49">
        <f t="shared" si="11"/>
        <v>30</v>
      </c>
      <c r="AQ12" s="111"/>
      <c r="AR12" s="49">
        <f>AR11/4</f>
        <v>2.5</v>
      </c>
      <c r="AS12" s="43">
        <f t="shared" si="11"/>
        <v>10</v>
      </c>
      <c r="AT12" s="43">
        <f>AT11/4</f>
        <v>106</v>
      </c>
    </row>
    <row r="13" spans="1:46" s="1" customFormat="1" ht="15" customHeight="1" x14ac:dyDescent="0.25">
      <c r="A13" s="32"/>
      <c r="B13" s="46"/>
      <c r="C13" s="20"/>
      <c r="D13" s="19"/>
      <c r="E13" s="20"/>
      <c r="F13" s="20"/>
      <c r="G13" s="20"/>
      <c r="H13" s="19"/>
      <c r="I13" s="20"/>
      <c r="J13" s="19"/>
      <c r="K13" s="20"/>
      <c r="L13" s="19"/>
      <c r="M13" s="24"/>
      <c r="N13" s="19"/>
      <c r="O13" s="21"/>
      <c r="P13" s="19"/>
      <c r="Q13" s="21"/>
      <c r="R13" s="19"/>
      <c r="S13" s="21"/>
      <c r="T13" s="19"/>
      <c r="U13" s="21"/>
      <c r="V13" s="19"/>
      <c r="W13" s="21"/>
      <c r="X13" s="19"/>
      <c r="Y13" s="22"/>
      <c r="Z13" s="24"/>
      <c r="AA13" s="19"/>
      <c r="AB13" s="21"/>
      <c r="AC13" s="22"/>
      <c r="AD13" s="19"/>
      <c r="AE13" s="22"/>
      <c r="AF13" s="19"/>
      <c r="AG13" s="25"/>
      <c r="AH13" s="19"/>
      <c r="AI13" s="22"/>
      <c r="AJ13" s="20"/>
      <c r="AK13" s="19"/>
      <c r="AL13" s="20"/>
      <c r="AM13" s="19"/>
      <c r="AN13" s="19"/>
      <c r="AO13" s="22"/>
      <c r="AP13" s="24"/>
      <c r="AQ13" s="19"/>
      <c r="AR13" s="22"/>
      <c r="AS13" s="26"/>
      <c r="AT13" s="26"/>
    </row>
    <row r="14" spans="1:46" s="1" customFormat="1" ht="19.5" customHeight="1" x14ac:dyDescent="0.25">
      <c r="A14" s="18" t="s">
        <v>9</v>
      </c>
      <c r="B14" s="44">
        <v>330</v>
      </c>
      <c r="C14" s="7">
        <v>0</v>
      </c>
      <c r="D14" s="61">
        <v>5</v>
      </c>
      <c r="E14" s="7">
        <v>0</v>
      </c>
      <c r="F14" s="61">
        <v>5</v>
      </c>
      <c r="G14" s="7">
        <v>0</v>
      </c>
      <c r="H14" s="6">
        <v>0</v>
      </c>
      <c r="I14" s="7">
        <v>0</v>
      </c>
      <c r="J14" s="6">
        <v>0</v>
      </c>
      <c r="K14" s="66">
        <v>0.93</v>
      </c>
      <c r="L14" s="6">
        <v>8</v>
      </c>
      <c r="M14" s="40">
        <f>SUM(D14,F14,H14,J14,L14)</f>
        <v>18</v>
      </c>
      <c r="N14" s="68">
        <v>0.997</v>
      </c>
      <c r="O14" s="8">
        <v>10</v>
      </c>
      <c r="P14" s="67">
        <v>0.60599999999999998</v>
      </c>
      <c r="Q14" s="8">
        <v>0</v>
      </c>
      <c r="R14" s="68">
        <v>1</v>
      </c>
      <c r="S14" s="8">
        <v>10</v>
      </c>
      <c r="T14" s="68">
        <v>0</v>
      </c>
      <c r="U14" s="8">
        <v>5</v>
      </c>
      <c r="V14" s="6">
        <v>0</v>
      </c>
      <c r="W14" s="8">
        <v>10</v>
      </c>
      <c r="X14" s="6">
        <v>4</v>
      </c>
      <c r="Y14" s="3">
        <v>10</v>
      </c>
      <c r="Z14" s="39">
        <f t="shared" ref="Z14:Z17" si="14">SUM(O14,Q14,S14,U14,W14,Y14)</f>
        <v>45</v>
      </c>
      <c r="AA14" s="6">
        <v>1</v>
      </c>
      <c r="AB14" s="8">
        <v>10</v>
      </c>
      <c r="AC14" s="3">
        <v>1</v>
      </c>
      <c r="AD14" s="6">
        <v>5</v>
      </c>
      <c r="AE14" s="70">
        <v>0.95499999999999996</v>
      </c>
      <c r="AF14" s="6">
        <v>10</v>
      </c>
      <c r="AG14" s="39">
        <f>SUM(AB14,AD14,AF14)</f>
        <v>25</v>
      </c>
      <c r="AH14" s="6">
        <v>0</v>
      </c>
      <c r="AI14" s="3">
        <v>0</v>
      </c>
      <c r="AJ14" s="7">
        <v>0</v>
      </c>
      <c r="AK14" s="6">
        <v>0</v>
      </c>
      <c r="AL14" s="7">
        <v>0</v>
      </c>
      <c r="AM14" s="6">
        <v>0</v>
      </c>
      <c r="AN14" s="6">
        <v>0</v>
      </c>
      <c r="AO14" s="3">
        <v>0</v>
      </c>
      <c r="AP14" s="39">
        <f>SUM(AI14,AK14,AM14,AO14)</f>
        <v>0</v>
      </c>
      <c r="AQ14" s="68">
        <v>0</v>
      </c>
      <c r="AR14" s="3">
        <v>5</v>
      </c>
      <c r="AS14" s="43">
        <f>SUM(AR14)</f>
        <v>5</v>
      </c>
      <c r="AT14" s="43">
        <f>SUM(M14,Z14,AG14,AP14,AS14)</f>
        <v>93</v>
      </c>
    </row>
    <row r="15" spans="1:46" s="1" customFormat="1" ht="21" customHeight="1" x14ac:dyDescent="0.25">
      <c r="A15" s="33" t="s">
        <v>10</v>
      </c>
      <c r="B15" s="47">
        <v>493</v>
      </c>
      <c r="C15" s="52">
        <v>0</v>
      </c>
      <c r="D15" s="36">
        <v>5</v>
      </c>
      <c r="E15" s="52">
        <v>0</v>
      </c>
      <c r="F15" s="36">
        <v>5</v>
      </c>
      <c r="G15" s="52">
        <v>0</v>
      </c>
      <c r="H15" s="36">
        <v>0</v>
      </c>
      <c r="I15" s="52">
        <v>0</v>
      </c>
      <c r="J15" s="36">
        <v>0</v>
      </c>
      <c r="K15" s="67">
        <v>1.2</v>
      </c>
      <c r="L15" s="36">
        <v>10</v>
      </c>
      <c r="M15" s="40">
        <f t="shared" ref="M15:M16" si="15">SUM(D15,F15,H15,J15,L15)</f>
        <v>20</v>
      </c>
      <c r="N15" s="67">
        <v>0.999</v>
      </c>
      <c r="O15" s="57">
        <v>10</v>
      </c>
      <c r="P15" s="67">
        <v>0.74299999999999999</v>
      </c>
      <c r="Q15" s="57">
        <v>0</v>
      </c>
      <c r="R15" s="67">
        <v>1</v>
      </c>
      <c r="S15" s="57">
        <v>10</v>
      </c>
      <c r="T15" s="67">
        <v>0</v>
      </c>
      <c r="U15" s="57">
        <v>5</v>
      </c>
      <c r="V15" s="36">
        <v>0</v>
      </c>
      <c r="W15" s="57">
        <v>10</v>
      </c>
      <c r="X15" s="36">
        <v>4</v>
      </c>
      <c r="Y15" s="54">
        <v>10</v>
      </c>
      <c r="Z15" s="39">
        <f t="shared" si="14"/>
        <v>45</v>
      </c>
      <c r="AA15" s="36">
        <v>1</v>
      </c>
      <c r="AB15" s="57">
        <v>10</v>
      </c>
      <c r="AC15" s="54">
        <v>1</v>
      </c>
      <c r="AD15" s="36">
        <v>5</v>
      </c>
      <c r="AE15" s="69">
        <v>1</v>
      </c>
      <c r="AF15" s="36">
        <v>10</v>
      </c>
      <c r="AG15" s="39">
        <f t="shared" ref="AG15:AG16" si="16">SUM(AB15,AD15,AF15)</f>
        <v>25</v>
      </c>
      <c r="AH15" s="36">
        <v>0</v>
      </c>
      <c r="AI15" s="54">
        <v>0</v>
      </c>
      <c r="AJ15" s="52">
        <v>0</v>
      </c>
      <c r="AK15" s="36">
        <v>0</v>
      </c>
      <c r="AL15" s="52">
        <v>0</v>
      </c>
      <c r="AM15" s="36">
        <v>0</v>
      </c>
      <c r="AN15" s="36">
        <v>0</v>
      </c>
      <c r="AO15" s="54">
        <v>0</v>
      </c>
      <c r="AP15" s="39">
        <f>SUM(AI15,AK15,AM15,AO15)</f>
        <v>0</v>
      </c>
      <c r="AQ15" s="67">
        <v>0</v>
      </c>
      <c r="AR15" s="54">
        <v>5</v>
      </c>
      <c r="AS15" s="43">
        <f t="shared" ref="AS15:AS17" si="17">SUM(AR15)</f>
        <v>5</v>
      </c>
      <c r="AT15" s="43">
        <f t="shared" ref="AT15:AT18" si="18">SUM(M15,Z15,AG15,AP15,AS15)</f>
        <v>95</v>
      </c>
    </row>
    <row r="16" spans="1:46" s="1" customFormat="1" ht="28.5" customHeight="1" x14ac:dyDescent="0.25">
      <c r="A16" s="34" t="s">
        <v>12</v>
      </c>
      <c r="B16" s="48" t="s">
        <v>21</v>
      </c>
      <c r="C16" s="52">
        <v>0</v>
      </c>
      <c r="D16" s="36">
        <v>5</v>
      </c>
      <c r="E16" s="52">
        <v>0</v>
      </c>
      <c r="F16" s="36">
        <v>5</v>
      </c>
      <c r="G16" s="58">
        <v>1</v>
      </c>
      <c r="H16" s="36">
        <v>10</v>
      </c>
      <c r="I16" s="52">
        <v>0</v>
      </c>
      <c r="J16" s="36">
        <v>0</v>
      </c>
      <c r="K16" s="58">
        <v>0.8</v>
      </c>
      <c r="L16" s="36">
        <v>4</v>
      </c>
      <c r="M16" s="40">
        <f t="shared" si="15"/>
        <v>24</v>
      </c>
      <c r="N16" s="60">
        <v>1</v>
      </c>
      <c r="O16" s="57">
        <v>10</v>
      </c>
      <c r="P16" s="67">
        <v>0.01</v>
      </c>
      <c r="Q16" s="57">
        <v>10</v>
      </c>
      <c r="R16" s="67">
        <v>1</v>
      </c>
      <c r="S16" s="57">
        <v>10</v>
      </c>
      <c r="T16" s="67">
        <v>4.8000000000000001E-2</v>
      </c>
      <c r="U16" s="57">
        <v>5</v>
      </c>
      <c r="V16" s="36">
        <v>0</v>
      </c>
      <c r="W16" s="57">
        <v>10</v>
      </c>
      <c r="X16" s="36">
        <v>4</v>
      </c>
      <c r="Y16" s="54">
        <v>10</v>
      </c>
      <c r="Z16" s="39">
        <f t="shared" si="14"/>
        <v>55</v>
      </c>
      <c r="AA16" s="51">
        <v>1</v>
      </c>
      <c r="AB16" s="55">
        <v>10</v>
      </c>
      <c r="AC16" s="53">
        <v>1</v>
      </c>
      <c r="AD16" s="51">
        <v>5</v>
      </c>
      <c r="AE16" s="71">
        <v>1.1379999999999999</v>
      </c>
      <c r="AF16" s="51">
        <v>5</v>
      </c>
      <c r="AG16" s="39">
        <f t="shared" si="16"/>
        <v>20</v>
      </c>
      <c r="AH16" s="36">
        <v>0</v>
      </c>
      <c r="AI16" s="54">
        <v>0</v>
      </c>
      <c r="AJ16" s="52">
        <v>0</v>
      </c>
      <c r="AK16" s="36">
        <v>0</v>
      </c>
      <c r="AL16" s="52">
        <v>0</v>
      </c>
      <c r="AM16" s="36">
        <v>0</v>
      </c>
      <c r="AN16" s="36">
        <v>0</v>
      </c>
      <c r="AO16" s="54">
        <v>0</v>
      </c>
      <c r="AP16" s="39">
        <f t="shared" ref="AP16:AP17" si="19">SUM(AI16,AK16,AM16,AO16)</f>
        <v>0</v>
      </c>
      <c r="AQ16" s="67">
        <v>0</v>
      </c>
      <c r="AR16" s="54">
        <v>5</v>
      </c>
      <c r="AS16" s="43">
        <f t="shared" si="17"/>
        <v>5</v>
      </c>
      <c r="AT16" s="43">
        <f t="shared" si="18"/>
        <v>104</v>
      </c>
    </row>
    <row r="17" spans="1:46" s="1" customFormat="1" ht="18.75" customHeight="1" x14ac:dyDescent="0.25">
      <c r="A17" s="35" t="s">
        <v>7</v>
      </c>
      <c r="B17" s="28"/>
      <c r="C17" s="50"/>
      <c r="D17" s="50">
        <f t="shared" ref="C17:L17" si="20">SUM(D14:D16)</f>
        <v>15</v>
      </c>
      <c r="E17" s="50"/>
      <c r="F17" s="50">
        <f t="shared" si="20"/>
        <v>15</v>
      </c>
      <c r="G17" s="50"/>
      <c r="H17" s="50">
        <f t="shared" si="20"/>
        <v>10</v>
      </c>
      <c r="I17" s="50"/>
      <c r="J17" s="50">
        <f t="shared" si="20"/>
        <v>0</v>
      </c>
      <c r="K17" s="50"/>
      <c r="L17" s="50">
        <f t="shared" si="20"/>
        <v>22</v>
      </c>
      <c r="M17" s="37">
        <f>SUM(D17,F17,H17,J17,L17)</f>
        <v>62</v>
      </c>
      <c r="N17" s="50"/>
      <c r="O17" s="50">
        <f t="shared" ref="N17:Y17" si="21">SUM(O14:O16)</f>
        <v>30</v>
      </c>
      <c r="P17" s="50"/>
      <c r="Q17" s="50">
        <f t="shared" si="21"/>
        <v>10</v>
      </c>
      <c r="R17" s="50"/>
      <c r="S17" s="50">
        <f t="shared" si="21"/>
        <v>30</v>
      </c>
      <c r="T17" s="50"/>
      <c r="U17" s="50">
        <f t="shared" si="21"/>
        <v>15</v>
      </c>
      <c r="V17" s="50"/>
      <c r="W17" s="50">
        <f t="shared" si="21"/>
        <v>30</v>
      </c>
      <c r="X17" s="50"/>
      <c r="Y17" s="50">
        <f t="shared" si="21"/>
        <v>30</v>
      </c>
      <c r="Z17" s="39">
        <f t="shared" si="14"/>
        <v>145</v>
      </c>
      <c r="AA17" s="50"/>
      <c r="AB17" s="50">
        <f t="shared" ref="AA17:AF17" si="22">SUM(AB14:AB16)</f>
        <v>30</v>
      </c>
      <c r="AC17" s="50"/>
      <c r="AD17" s="50">
        <f t="shared" si="22"/>
        <v>15</v>
      </c>
      <c r="AE17" s="110"/>
      <c r="AF17" s="50">
        <f t="shared" si="22"/>
        <v>25</v>
      </c>
      <c r="AG17" s="41">
        <f>SUM(AB17,AD17,AF17)</f>
        <v>70</v>
      </c>
      <c r="AH17" s="50"/>
      <c r="AI17" s="50">
        <f t="shared" ref="AI17" si="23">SUM(AI14:AI16)</f>
        <v>0</v>
      </c>
      <c r="AJ17" s="50"/>
      <c r="AK17" s="50">
        <f t="shared" ref="AK17" si="24">SUM(AK14:AK16)</f>
        <v>0</v>
      </c>
      <c r="AL17" s="50"/>
      <c r="AM17" s="50">
        <f t="shared" ref="AM17" si="25">SUM(AM14:AM16)</f>
        <v>0</v>
      </c>
      <c r="AN17" s="50"/>
      <c r="AO17" s="50">
        <f t="shared" ref="AO17" si="26">SUM(AO14:AO16)</f>
        <v>0</v>
      </c>
      <c r="AP17" s="37">
        <f t="shared" si="19"/>
        <v>0</v>
      </c>
      <c r="AQ17" s="37"/>
      <c r="AR17" s="50">
        <f t="shared" ref="AR17" si="27">SUM(AR14:AR16)</f>
        <v>15</v>
      </c>
      <c r="AS17" s="43">
        <f t="shared" si="17"/>
        <v>15</v>
      </c>
      <c r="AT17" s="43">
        <f t="shared" si="18"/>
        <v>292</v>
      </c>
    </row>
    <row r="18" spans="1:46" s="1" customFormat="1" ht="31.5" customHeight="1" x14ac:dyDescent="0.25">
      <c r="A18" s="27" t="s">
        <v>8</v>
      </c>
      <c r="B18" s="24"/>
      <c r="C18" s="62"/>
      <c r="D18" s="49">
        <f t="shared" ref="C18:H18" si="28">D17/3</f>
        <v>5</v>
      </c>
      <c r="E18" s="62"/>
      <c r="F18" s="49">
        <f t="shared" si="28"/>
        <v>5</v>
      </c>
      <c r="G18" s="62"/>
      <c r="H18" s="62">
        <f t="shared" si="28"/>
        <v>3.3333333333333335</v>
      </c>
      <c r="I18" s="62"/>
      <c r="J18" s="49">
        <f t="shared" ref="I18:J18" si="29">J17/4</f>
        <v>0</v>
      </c>
      <c r="K18" s="62"/>
      <c r="L18" s="62">
        <f t="shared" ref="K18:P18" si="30">L17/3</f>
        <v>7.333333333333333</v>
      </c>
      <c r="M18" s="49">
        <f t="shared" si="30"/>
        <v>20.666666666666668</v>
      </c>
      <c r="N18" s="62"/>
      <c r="O18" s="49">
        <f t="shared" si="30"/>
        <v>10</v>
      </c>
      <c r="P18" s="62"/>
      <c r="Q18" s="62">
        <f t="shared" ref="Q18:Y18" si="31">Q17/3</f>
        <v>3.3333333333333335</v>
      </c>
      <c r="R18" s="62"/>
      <c r="S18" s="62">
        <f t="shared" si="31"/>
        <v>10</v>
      </c>
      <c r="T18" s="62"/>
      <c r="U18" s="62">
        <f t="shared" si="31"/>
        <v>5</v>
      </c>
      <c r="V18" s="62"/>
      <c r="W18" s="62">
        <f t="shared" si="31"/>
        <v>10</v>
      </c>
      <c r="X18" s="62"/>
      <c r="Y18" s="62">
        <f t="shared" si="31"/>
        <v>10</v>
      </c>
      <c r="Z18" s="49">
        <f t="shared" ref="Z18:AS18" si="32">Z17/3</f>
        <v>48.333333333333336</v>
      </c>
      <c r="AA18" s="62"/>
      <c r="AB18" s="49">
        <f t="shared" si="32"/>
        <v>10</v>
      </c>
      <c r="AC18" s="62"/>
      <c r="AD18" s="49">
        <f t="shared" si="32"/>
        <v>5</v>
      </c>
      <c r="AE18" s="62"/>
      <c r="AF18" s="62">
        <f t="shared" si="32"/>
        <v>8.3333333333333339</v>
      </c>
      <c r="AG18" s="39">
        <f t="shared" si="32"/>
        <v>23.333333333333332</v>
      </c>
      <c r="AH18" s="62"/>
      <c r="AI18" s="49">
        <f t="shared" si="32"/>
        <v>0</v>
      </c>
      <c r="AJ18" s="62"/>
      <c r="AK18" s="49">
        <f t="shared" si="32"/>
        <v>0</v>
      </c>
      <c r="AL18" s="62"/>
      <c r="AM18" s="49">
        <f t="shared" si="32"/>
        <v>0</v>
      </c>
      <c r="AN18" s="62"/>
      <c r="AO18" s="49">
        <f t="shared" si="32"/>
        <v>0</v>
      </c>
      <c r="AP18" s="49">
        <f t="shared" si="32"/>
        <v>0</v>
      </c>
      <c r="AQ18" s="49"/>
      <c r="AR18" s="49">
        <f t="shared" si="32"/>
        <v>5</v>
      </c>
      <c r="AS18" s="43">
        <f t="shared" si="32"/>
        <v>5</v>
      </c>
      <c r="AT18" s="63">
        <f t="shared" si="18"/>
        <v>97.333333333333329</v>
      </c>
    </row>
    <row r="19" spans="1:46" s="1" customFormat="1" ht="15.75" customHeight="1" thickBot="1" x14ac:dyDescent="0.3">
      <c r="A19" s="4"/>
      <c r="B19" s="11"/>
      <c r="C19" s="9"/>
      <c r="D19" s="11"/>
      <c r="E19" s="9"/>
      <c r="F19" s="9"/>
      <c r="G19" s="9"/>
      <c r="H19" s="11"/>
      <c r="I19" s="9"/>
      <c r="J19" s="11"/>
      <c r="K19" s="9"/>
      <c r="L19" s="11"/>
      <c r="M19" s="29"/>
      <c r="N19" s="11"/>
      <c r="O19" s="10"/>
      <c r="P19" s="11"/>
      <c r="Q19" s="10"/>
      <c r="R19" s="11"/>
      <c r="S19" s="10"/>
      <c r="T19" s="11"/>
      <c r="U19" s="10"/>
      <c r="V19" s="11"/>
      <c r="W19" s="10"/>
      <c r="X19" s="11"/>
      <c r="Y19" s="5"/>
      <c r="Z19" s="29"/>
      <c r="AA19" s="11"/>
      <c r="AB19" s="10"/>
      <c r="AC19" s="5"/>
      <c r="AD19" s="11"/>
      <c r="AE19" s="5"/>
      <c r="AF19" s="11"/>
      <c r="AG19" s="30"/>
      <c r="AH19" s="11"/>
      <c r="AI19" s="5"/>
      <c r="AJ19" s="9"/>
      <c r="AK19" s="11"/>
      <c r="AL19" s="9"/>
      <c r="AM19" s="11"/>
      <c r="AN19" s="11"/>
      <c r="AO19" s="5"/>
      <c r="AP19" s="29"/>
      <c r="AQ19" s="11"/>
      <c r="AR19" s="5"/>
      <c r="AS19" s="31"/>
      <c r="AT19" s="31"/>
    </row>
    <row r="20" spans="1:46" s="1" customFormat="1" ht="13.8" x14ac:dyDescent="0.25"/>
    <row r="21" spans="1:46" s="1" customFormat="1" ht="13.8" x14ac:dyDescent="0.25"/>
    <row r="22" spans="1:46" s="1" customFormat="1" ht="13.8" x14ac:dyDescent="0.25"/>
    <row r="23" spans="1:46" s="1" customFormat="1" ht="13.8" x14ac:dyDescent="0.25">
      <c r="B23" s="1" t="s">
        <v>50</v>
      </c>
    </row>
    <row r="24" spans="1:46" s="1" customFormat="1" ht="13.8" x14ac:dyDescent="0.25">
      <c r="B24" s="1" t="s">
        <v>51</v>
      </c>
      <c r="Q24" s="1" t="s">
        <v>18</v>
      </c>
    </row>
    <row r="25" spans="1:46" s="1" customFormat="1" ht="13.8" x14ac:dyDescent="0.25"/>
    <row r="26" spans="1:46" s="1" customFormat="1" ht="13.8" x14ac:dyDescent="0.25"/>
    <row r="27" spans="1:46" s="1" customFormat="1" ht="13.8" x14ac:dyDescent="0.25">
      <c r="B27" s="1" t="s">
        <v>46</v>
      </c>
      <c r="Q27" s="1" t="s">
        <v>19</v>
      </c>
    </row>
    <row r="28" spans="1:46" s="1" customFormat="1" ht="13.8" x14ac:dyDescent="0.25"/>
    <row r="29" spans="1:46" s="1" customFormat="1" ht="13.8" x14ac:dyDescent="0.25"/>
    <row r="30" spans="1:46" s="1" customFormat="1" ht="13.8" x14ac:dyDescent="0.25"/>
  </sheetData>
  <mergeCells count="33">
    <mergeCell ref="AG4:AG6"/>
    <mergeCell ref="Z4:Z6"/>
    <mergeCell ref="N5:O5"/>
    <mergeCell ref="N4:Y4"/>
    <mergeCell ref="E5:F5"/>
    <mergeCell ref="AP4:AP6"/>
    <mergeCell ref="AC5:AD5"/>
    <mergeCell ref="AA4:AF4"/>
    <mergeCell ref="AA5:AB5"/>
    <mergeCell ref="AE5:AF5"/>
    <mergeCell ref="AJ5:AK5"/>
    <mergeCell ref="AL5:AM5"/>
    <mergeCell ref="AN5:AO5"/>
    <mergeCell ref="AH4:AO4"/>
    <mergeCell ref="AH5:AI5"/>
    <mergeCell ref="M4:M6"/>
    <mergeCell ref="P5:Q5"/>
    <mergeCell ref="AS4:AS6"/>
    <mergeCell ref="K5:L5"/>
    <mergeCell ref="AQ5:AR5"/>
    <mergeCell ref="AQ4:AR4"/>
    <mergeCell ref="A1:AT1"/>
    <mergeCell ref="AT4:AT6"/>
    <mergeCell ref="A4:A6"/>
    <mergeCell ref="B4:B6"/>
    <mergeCell ref="C5:D5"/>
    <mergeCell ref="G5:H5"/>
    <mergeCell ref="I5:J5"/>
    <mergeCell ref="R5:S5"/>
    <mergeCell ref="T5:U5"/>
    <mergeCell ref="V5:W5"/>
    <mergeCell ref="X5:Y5"/>
    <mergeCell ref="C4:L4"/>
  </mergeCells>
  <pageMargins left="0.19685039370078741" right="0.19685039370078741" top="0.15748031496062992" bottom="0.15748031496062992" header="0.31496062992125984" footer="0.31496062992125984"/>
  <pageSetup paperSize="9" scale="35" fitToWidth="0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Ю. Голованова</dc:creator>
  <cp:lastModifiedBy>Наталья Ю. Голованова</cp:lastModifiedBy>
  <cp:lastPrinted>2024-03-28T11:26:18Z</cp:lastPrinted>
  <dcterms:created xsi:type="dcterms:W3CDTF">2022-04-07T07:42:15Z</dcterms:created>
  <dcterms:modified xsi:type="dcterms:W3CDTF">2024-03-28T13:58:13Z</dcterms:modified>
</cp:coreProperties>
</file>