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APonomareva1\E\СЕКТОР ДОХОДОВ_рабочий\САЙТ для размещения\"/>
    </mc:Choice>
  </mc:AlternateContent>
  <bookViews>
    <workbookView xWindow="0" yWindow="0" windowWidth="27510" windowHeight="11746"/>
  </bookViews>
  <sheets>
    <sheet name="Личный бюджет на месяц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0" i="1"/>
  <c r="E16" i="1" l="1"/>
  <c r="E15" i="1"/>
  <c r="E14" i="1"/>
  <c r="E32" i="1"/>
  <c r="J30" i="1"/>
  <c r="J37" i="1"/>
  <c r="E39" i="1"/>
  <c r="J53" i="1"/>
  <c r="J54" i="1"/>
  <c r="J55" i="1"/>
  <c r="J56" i="1"/>
  <c r="J47" i="1"/>
  <c r="J48" i="1"/>
  <c r="J49" i="1"/>
  <c r="J41" i="1"/>
  <c r="J42" i="1"/>
  <c r="J43" i="1"/>
  <c r="J34" i="1"/>
  <c r="J35" i="1"/>
  <c r="J36" i="1"/>
  <c r="J25" i="1"/>
  <c r="J26" i="1"/>
  <c r="J27" i="1"/>
  <c r="J28" i="1"/>
  <c r="J29" i="1"/>
  <c r="J13" i="1"/>
  <c r="J14" i="1"/>
  <c r="J15" i="1"/>
  <c r="J16" i="1"/>
  <c r="J17" i="1"/>
  <c r="J18" i="1"/>
  <c r="J19" i="1"/>
  <c r="J20" i="1"/>
  <c r="J21" i="1"/>
  <c r="E57" i="1"/>
  <c r="E58" i="1"/>
  <c r="E59" i="1"/>
  <c r="E60" i="1"/>
  <c r="E61" i="1"/>
  <c r="E62" i="1"/>
  <c r="E63" i="1"/>
  <c r="E49" i="1"/>
  <c r="E50" i="1"/>
  <c r="E51" i="1"/>
  <c r="E52" i="1"/>
  <c r="E53" i="1"/>
  <c r="E43" i="1"/>
  <c r="E44" i="1"/>
  <c r="E45" i="1"/>
  <c r="E36" i="1"/>
  <c r="E37" i="1"/>
  <c r="E38" i="1"/>
  <c r="E26" i="1"/>
  <c r="E27" i="1"/>
  <c r="E28" i="1"/>
  <c r="E29" i="1"/>
  <c r="E30" i="1"/>
  <c r="E31" i="1"/>
  <c r="E13" i="1"/>
  <c r="E17" i="1"/>
  <c r="E18" i="1"/>
  <c r="E19" i="1"/>
  <c r="E20" i="1"/>
  <c r="E21" i="1"/>
  <c r="E22" i="1"/>
  <c r="I57" i="1"/>
  <c r="H57" i="1"/>
  <c r="I50" i="1"/>
  <c r="H50" i="1"/>
  <c r="I44" i="1"/>
  <c r="H44" i="1"/>
  <c r="I38" i="1"/>
  <c r="H38" i="1"/>
  <c r="I31" i="1"/>
  <c r="H31" i="1"/>
  <c r="D64" i="1"/>
  <c r="C64" i="1"/>
  <c r="D54" i="1"/>
  <c r="C54" i="1"/>
  <c r="D46" i="1"/>
  <c r="C46" i="1"/>
  <c r="D40" i="1"/>
  <c r="C40" i="1"/>
  <c r="D33" i="1"/>
  <c r="C33" i="1"/>
  <c r="I22" i="1"/>
  <c r="H22" i="1"/>
  <c r="D23" i="1"/>
  <c r="C23" i="1"/>
  <c r="J3" i="1" s="1"/>
  <c r="J7" i="1" s="1"/>
  <c r="J4" i="1" l="1"/>
  <c r="J8" i="1" s="1"/>
  <c r="J22" i="1"/>
  <c r="E64" i="1"/>
  <c r="E23" i="1"/>
  <c r="J6" i="1" s="1"/>
  <c r="J57" i="1"/>
  <c r="J50" i="1"/>
  <c r="J44" i="1"/>
  <c r="J38" i="1"/>
  <c r="J31" i="1"/>
  <c r="E54" i="1"/>
  <c r="E46" i="1"/>
  <c r="E40" i="1"/>
  <c r="E33" i="1"/>
  <c r="J10" i="1" l="1"/>
</calcChain>
</file>

<file path=xl/sharedStrings.xml><?xml version="1.0" encoding="utf-8"?>
<sst xmlns="http://schemas.openxmlformats.org/spreadsheetml/2006/main" count="146" uniqueCount="81">
  <si>
    <t>ПЛАНОВЫЙ МЕСЯЧНЫЙ ДОХОД</t>
  </si>
  <si>
    <t>ФАКТИЧЕСКИЙ МЕСЯЧНЫЙ ДОХОД</t>
  </si>
  <si>
    <t>ЖИЛЬЕ</t>
  </si>
  <si>
    <t>Ипотека или аренда</t>
  </si>
  <si>
    <t>Телефон</t>
  </si>
  <si>
    <t>Электричество</t>
  </si>
  <si>
    <t>Газ</t>
  </si>
  <si>
    <t>Водоснабжение и канализация</t>
  </si>
  <si>
    <t>Кабельное ТВ</t>
  </si>
  <si>
    <t>Вывоз мусора</t>
  </si>
  <si>
    <t>Ремонт или техническое обслуживание</t>
  </si>
  <si>
    <t>Материалы</t>
  </si>
  <si>
    <t>Другое</t>
  </si>
  <si>
    <t>ТРАНСПОРТ</t>
  </si>
  <si>
    <t>Расходы на автомобиль</t>
  </si>
  <si>
    <t>Проезд на автобусе/такси</t>
  </si>
  <si>
    <t>Страхование</t>
  </si>
  <si>
    <t>Лицензирование</t>
  </si>
  <si>
    <t>Топливо</t>
  </si>
  <si>
    <t>Обслуживание</t>
  </si>
  <si>
    <t>СТРАХОВАНИЕ</t>
  </si>
  <si>
    <t>Дом</t>
  </si>
  <si>
    <t>Здоровье</t>
  </si>
  <si>
    <t>Жизнь</t>
  </si>
  <si>
    <t>ЕДА</t>
  </si>
  <si>
    <t>Продовольственные товары</t>
  </si>
  <si>
    <t>Рестораны</t>
  </si>
  <si>
    <t>ДОМАШНИЕ ЖИВОТНЫЕ</t>
  </si>
  <si>
    <t>Еда</t>
  </si>
  <si>
    <t>Врачи и анализы</t>
  </si>
  <si>
    <t>Уход</t>
  </si>
  <si>
    <t>Игрушки</t>
  </si>
  <si>
    <t>УХОД ЗА СОБОЙ</t>
  </si>
  <si>
    <t>Медицина</t>
  </si>
  <si>
    <t>Уход за волосами/ногтями</t>
  </si>
  <si>
    <t>Одежда</t>
  </si>
  <si>
    <t>Химчистка</t>
  </si>
  <si>
    <t>Фитнес-клуб</t>
  </si>
  <si>
    <t>Сборы организации</t>
  </si>
  <si>
    <t>Итоговый месячный доход</t>
  </si>
  <si>
    <t>Плановые затраты</t>
  </si>
  <si>
    <t>Фактические затраты</t>
  </si>
  <si>
    <t>Разница</t>
  </si>
  <si>
    <t xml:space="preserve">ИТОГОВЫЕ ПЛАНОВЫЕ РАСХОДЫ </t>
  </si>
  <si>
    <t xml:space="preserve">ИТОГОВЫЕ ФАКТИЧЕСКИЕ РАСХОДЫ </t>
  </si>
  <si>
    <t>Итоговая разница расходов</t>
  </si>
  <si>
    <t>ПЛАНОВЫЙ ОСТАТОК</t>
  </si>
  <si>
    <t>ФАКТИЧЕСКИЙ ОСТАТОК</t>
  </si>
  <si>
    <t>РАЗНИЦА ОСТАТКОВ (фактический минус плановый)</t>
  </si>
  <si>
    <t>РАЗВЛЕЧЕНИЯ</t>
  </si>
  <si>
    <t>Видео</t>
  </si>
  <si>
    <t>Музыка</t>
  </si>
  <si>
    <t>Кино</t>
  </si>
  <si>
    <t>Концерты</t>
  </si>
  <si>
    <t>Спортивные мероприятия</t>
  </si>
  <si>
    <t>Театр</t>
  </si>
  <si>
    <t>КРЕДИТЫ</t>
  </si>
  <si>
    <t>Личные накопления</t>
  </si>
  <si>
    <t>На учебу</t>
  </si>
  <si>
    <t>Кредитная карта</t>
  </si>
  <si>
    <t>НАЛОГИ</t>
  </si>
  <si>
    <t>ЮРИДИЧЕСКИЕ РАСХОДЫ</t>
  </si>
  <si>
    <t>Адвокат</t>
  </si>
  <si>
    <t>Алименты</t>
  </si>
  <si>
    <t>Оплата залога или платежи по решению суда</t>
  </si>
  <si>
    <t>(плановый доход минус расходы)</t>
  </si>
  <si>
    <t>(фактический доход минус расходы)</t>
  </si>
  <si>
    <t>Итог</t>
  </si>
  <si>
    <t>Доход (муж, жена)</t>
  </si>
  <si>
    <t>Дополнительный доход (проценты по вкладу)</t>
  </si>
  <si>
    <t>Дополнительный доход (сдача имущества в аренду)</t>
  </si>
  <si>
    <t>Земепьный налог</t>
  </si>
  <si>
    <t>Налог на имущество</t>
  </si>
  <si>
    <t>Транспортный налог</t>
  </si>
  <si>
    <t>СБЕРЕЖЕНИЯ</t>
  </si>
  <si>
    <t>Накопительные счета в банках</t>
  </si>
  <si>
    <t>Вклады в банках</t>
  </si>
  <si>
    <t>ПОДАРКИ</t>
  </si>
  <si>
    <t>День рождения</t>
  </si>
  <si>
    <t>Новый год</t>
  </si>
  <si>
    <r>
      <rPr>
        <u/>
        <sz val="30"/>
        <color theme="3"/>
        <rFont val="Franklin Gothic Demi"/>
        <family val="2"/>
        <charset val="204"/>
        <scheme val="major"/>
      </rPr>
      <t>Личный и семейный бюджет</t>
    </r>
    <r>
      <rPr>
        <sz val="30"/>
        <color theme="3"/>
        <rFont val="Franklin Gothic Demi"/>
        <family val="2"/>
        <scheme val="major"/>
      </rPr>
      <t xml:space="preserve"> (на месяц/год)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</si>
</sst>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₽&quot;;\-#,##0\ &quot;₽&quot;"/>
    <numFmt numFmtId="6" formatCode="#,##0\ &quot;₽&quot;;[Red]\-#,##0\ &quot;₽&quot;"/>
    <numFmt numFmtId="164" formatCode="#,##0\ &quot;₽&quot;"/>
  </numFmts>
  <fonts count="15" x14ac:knownFonts="1">
    <font>
      <sz val="10"/>
      <color theme="1"/>
      <name val="Microsoft Sans Serif"/>
      <family val="2"/>
      <scheme val="minor"/>
    </font>
    <font>
      <sz val="8"/>
      <color theme="1"/>
      <name val="Arial"/>
      <family val="2"/>
    </font>
    <font>
      <sz val="10"/>
      <color indexed="63"/>
      <name val="Microsoft Sans Serif"/>
      <family val="2"/>
      <scheme val="minor"/>
    </font>
    <font>
      <b/>
      <sz val="10"/>
      <color indexed="63"/>
      <name val="Microsoft Sans Serif"/>
      <family val="2"/>
      <scheme val="minor"/>
    </font>
    <font>
      <sz val="10"/>
      <name val="Microsoft Sans Serif"/>
      <family val="2"/>
      <scheme val="minor"/>
    </font>
    <font>
      <b/>
      <sz val="10"/>
      <name val="Microsoft Sans Serif"/>
      <family val="2"/>
      <scheme val="minor"/>
    </font>
    <font>
      <b/>
      <sz val="10"/>
      <color theme="3"/>
      <name val="Microsoft Sans Serif"/>
      <family val="2"/>
      <scheme val="minor"/>
    </font>
    <font>
      <b/>
      <sz val="10"/>
      <color theme="4"/>
      <name val="Microsoft Sans Serif"/>
      <family val="2"/>
      <scheme val="minor"/>
    </font>
    <font>
      <sz val="10"/>
      <color theme="3"/>
      <name val="Microsoft Sans Serif"/>
      <family val="2"/>
      <scheme val="minor"/>
    </font>
    <font>
      <sz val="10"/>
      <color theme="4"/>
      <name val="Microsoft Sans Serif"/>
      <family val="2"/>
      <scheme val="minor"/>
    </font>
    <font>
      <sz val="30"/>
      <color theme="3"/>
      <name val="Franklin Gothic Demi"/>
      <family val="2"/>
      <scheme val="major"/>
    </font>
    <font>
      <sz val="10"/>
      <color theme="1"/>
      <name val="Microsoft Sans Serif"/>
      <family val="2"/>
      <scheme val="minor"/>
    </font>
    <font>
      <b/>
      <sz val="10"/>
      <color theme="1"/>
      <name val="Microsoft Sans Serif"/>
      <family val="2"/>
      <scheme val="minor"/>
    </font>
    <font>
      <u/>
      <sz val="30"/>
      <color theme="3"/>
      <name val="Franklin Gothic Demi"/>
      <family val="2"/>
      <charset val="204"/>
      <scheme val="major"/>
    </font>
    <font>
      <sz val="30"/>
      <color theme="3"/>
      <name val="Franklin Gothic Demi"/>
      <family val="2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thin">
        <color theme="0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0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3"/>
      </left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theme="4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4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4" tint="0.79998168889431442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4" tint="0.79998168889431442"/>
      </bottom>
      <diagonal/>
    </border>
    <border>
      <left style="medium">
        <color theme="6" tint="0.79998168889431442"/>
      </left>
      <right/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6" tint="0.79998168889431442"/>
      </bottom>
      <diagonal/>
    </border>
    <border>
      <left style="medium">
        <color theme="4" tint="0.79998168889431442"/>
      </left>
      <right style="medium">
        <color theme="6" tint="0.79998168889431442"/>
      </right>
      <top/>
      <bottom style="medium">
        <color theme="3"/>
      </bottom>
      <diagonal/>
    </border>
    <border>
      <left style="medium">
        <color theme="6" tint="0.79998168889431442"/>
      </left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/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6" tint="0.7999816888943144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/>
      <right style="medium">
        <color theme="6" tint="0.79998168889431442"/>
      </right>
      <top style="medium">
        <color theme="3"/>
      </top>
      <bottom/>
      <diagonal/>
    </border>
    <border>
      <left/>
      <right/>
      <top style="medium">
        <color theme="6" tint="0.79998168889431442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3"/>
      </bottom>
      <diagonal/>
    </border>
    <border>
      <left/>
      <right/>
      <top style="medium">
        <color theme="6" tint="0.79998168889431442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 style="thin">
        <color theme="2"/>
      </top>
      <bottom/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0"/>
      </right>
      <top/>
      <bottom style="thin">
        <color theme="3"/>
      </bottom>
      <diagonal/>
    </border>
    <border>
      <left style="thin">
        <color theme="0"/>
      </left>
      <right/>
      <top style="thin">
        <color theme="2"/>
      </top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</borders>
  <cellStyleXfs count="2">
    <xf numFmtId="0" fontId="0" fillId="0" borderId="0"/>
    <xf numFmtId="5" fontId="11" fillId="0" borderId="0" applyFont="0" applyFill="0" applyBorder="0" applyProtection="0">
      <alignment horizontal="left" vertical="center" indent="1"/>
    </xf>
  </cellStyleXfs>
  <cellXfs count="169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26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left" vertical="center" indent="1"/>
    </xf>
    <xf numFmtId="0" fontId="9" fillId="5" borderId="54" xfId="0" applyFont="1" applyFill="1" applyBorder="1" applyAlignment="1">
      <alignment horizontal="left" vertical="center" indent="1"/>
    </xf>
    <xf numFmtId="0" fontId="9" fillId="5" borderId="43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9" fillId="5" borderId="45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left" vertical="center" indent="1" shrinkToFit="1"/>
    </xf>
    <xf numFmtId="0" fontId="8" fillId="3" borderId="22" xfId="0" applyFont="1" applyFill="1" applyBorder="1" applyAlignment="1">
      <alignment horizontal="left" vertical="center" indent="1" shrinkToFit="1"/>
    </xf>
    <xf numFmtId="0" fontId="8" fillId="0" borderId="23" xfId="0" applyFont="1" applyBorder="1" applyAlignment="1">
      <alignment horizontal="left" vertical="center" indent="1" shrinkToFit="1"/>
    </xf>
    <xf numFmtId="0" fontId="8" fillId="3" borderId="15" xfId="0" applyFont="1" applyFill="1" applyBorder="1" applyAlignment="1">
      <alignment horizontal="left" vertical="center" indent="1" shrinkToFit="1"/>
    </xf>
    <xf numFmtId="0" fontId="8" fillId="0" borderId="22" xfId="0" applyFont="1" applyBorder="1" applyAlignment="1">
      <alignment horizontal="left" vertical="center" indent="1" shrinkToFit="1"/>
    </xf>
    <xf numFmtId="0" fontId="8" fillId="4" borderId="17" xfId="0" applyFont="1" applyFill="1" applyBorder="1" applyAlignment="1">
      <alignment horizontal="left" vertical="center" indent="1"/>
    </xf>
    <xf numFmtId="0" fontId="8" fillId="0" borderId="40" xfId="0" applyFont="1" applyBorder="1" applyAlignment="1">
      <alignment horizontal="left" vertical="center" indent="1" shrinkToFit="1"/>
    </xf>
    <xf numFmtId="0" fontId="8" fillId="7" borderId="33" xfId="0" applyFont="1" applyFill="1" applyBorder="1" applyAlignment="1">
      <alignment horizontal="left" vertical="center" indent="1" shrinkToFit="1"/>
    </xf>
    <xf numFmtId="0" fontId="8" fillId="0" borderId="35" xfId="0" applyFont="1" applyBorder="1" applyAlignment="1">
      <alignment horizontal="left" vertical="center" indent="1" shrinkToFit="1"/>
    </xf>
    <xf numFmtId="0" fontId="8" fillId="7" borderId="39" xfId="0" applyFont="1" applyFill="1" applyBorder="1" applyAlignment="1">
      <alignment horizontal="left" vertical="center" indent="1" shrinkToFit="1"/>
    </xf>
    <xf numFmtId="0" fontId="8" fillId="0" borderId="17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 shrinkToFit="1"/>
    </xf>
    <xf numFmtId="0" fontId="8" fillId="3" borderId="21" xfId="0" applyFont="1" applyFill="1" applyBorder="1" applyAlignment="1">
      <alignment horizontal="left" vertical="center" indent="1" shrinkToFit="1"/>
    </xf>
    <xf numFmtId="0" fontId="8" fillId="7" borderId="34" xfId="0" applyFont="1" applyFill="1" applyBorder="1" applyAlignment="1">
      <alignment horizontal="left" vertical="center" indent="1" shrinkToFit="1"/>
    </xf>
    <xf numFmtId="0" fontId="8" fillId="0" borderId="34" xfId="0" applyFont="1" applyBorder="1" applyAlignment="1">
      <alignment horizontal="left" vertical="center" indent="1" shrinkToFit="1"/>
    </xf>
    <xf numFmtId="0" fontId="8" fillId="0" borderId="33" xfId="0" applyFont="1" applyBorder="1" applyAlignment="1">
      <alignment horizontal="left" vertical="center" indent="1" shrinkToFit="1"/>
    </xf>
    <xf numFmtId="0" fontId="8" fillId="7" borderId="45" xfId="0" applyFont="1" applyFill="1" applyBorder="1" applyAlignment="1">
      <alignment horizontal="left" vertical="center" indent="1" shrinkToFit="1"/>
    </xf>
    <xf numFmtId="0" fontId="8" fillId="3" borderId="17" xfId="0" applyFont="1" applyFill="1" applyBorder="1" applyAlignment="1">
      <alignment horizontal="left" vertical="center" indent="1" shrinkToFit="1"/>
    </xf>
    <xf numFmtId="0" fontId="8" fillId="0" borderId="11" xfId="0" applyFont="1" applyBorder="1" applyAlignment="1">
      <alignment horizontal="left" vertical="center" indent="1" shrinkToFit="1"/>
    </xf>
    <xf numFmtId="0" fontId="8" fillId="7" borderId="56" xfId="0" applyFont="1" applyFill="1" applyBorder="1" applyAlignment="1">
      <alignment horizontal="left" vertical="center" indent="1" shrinkToFit="1"/>
    </xf>
    <xf numFmtId="0" fontId="8" fillId="0" borderId="29" xfId="0" applyFont="1" applyBorder="1" applyAlignment="1">
      <alignment horizontal="left" vertical="center" indent="1" shrinkToFit="1"/>
    </xf>
    <xf numFmtId="0" fontId="8" fillId="7" borderId="7" xfId="0" applyFont="1" applyFill="1" applyBorder="1" applyAlignment="1">
      <alignment horizontal="left" vertical="center" indent="1" shrinkToFit="1"/>
    </xf>
    <xf numFmtId="0" fontId="8" fillId="0" borderId="17" xfId="0" applyFont="1" applyBorder="1" applyAlignment="1">
      <alignment horizontal="center" vertical="center"/>
    </xf>
    <xf numFmtId="0" fontId="8" fillId="0" borderId="55" xfId="0" applyFont="1" applyBorder="1" applyAlignment="1">
      <alignment horizontal="left" vertical="center" indent="1" shrinkToFit="1"/>
    </xf>
    <xf numFmtId="0" fontId="8" fillId="0" borderId="49" xfId="0" applyFont="1" applyBorder="1" applyAlignment="1">
      <alignment horizontal="left" vertical="center" indent="1" shrinkToFit="1"/>
    </xf>
    <xf numFmtId="0" fontId="8" fillId="0" borderId="19" xfId="0" applyFont="1" applyBorder="1" applyAlignment="1">
      <alignment horizontal="left" vertical="center" indent="1" shrinkToFit="1"/>
    </xf>
    <xf numFmtId="0" fontId="8" fillId="0" borderId="20" xfId="0" applyFont="1" applyBorder="1" applyAlignment="1">
      <alignment horizontal="left" vertical="center" indent="1" shrinkToFit="1"/>
    </xf>
    <xf numFmtId="0" fontId="8" fillId="0" borderId="42" xfId="0" applyFont="1" applyBorder="1" applyAlignment="1">
      <alignment horizontal="left" vertical="center" indent="1" shrinkToFit="1"/>
    </xf>
    <xf numFmtId="0" fontId="8" fillId="0" borderId="45" xfId="0" applyFont="1" applyBorder="1" applyAlignment="1">
      <alignment horizontal="left" vertical="center" indent="1" shrinkToFit="1"/>
    </xf>
    <xf numFmtId="0" fontId="8" fillId="7" borderId="32" xfId="0" applyFont="1" applyFill="1" applyBorder="1" applyAlignment="1">
      <alignment horizontal="left" vertical="center" indent="1" shrinkToFit="1"/>
    </xf>
    <xf numFmtId="0" fontId="8" fillId="7" borderId="57" xfId="0" applyFont="1" applyFill="1" applyBorder="1" applyAlignment="1">
      <alignment horizontal="left" vertical="center" indent="1" shrinkToFit="1"/>
    </xf>
    <xf numFmtId="0" fontId="0" fillId="0" borderId="7" xfId="0" applyBorder="1"/>
    <xf numFmtId="0" fontId="8" fillId="0" borderId="23" xfId="0" applyFont="1" applyBorder="1" applyAlignment="1">
      <alignment horizontal="left" vertical="center" indent="1"/>
    </xf>
    <xf numFmtId="0" fontId="8" fillId="4" borderId="21" xfId="0" applyFont="1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left" vertical="center" indent="1" shrinkToFit="1"/>
    </xf>
    <xf numFmtId="0" fontId="3" fillId="2" borderId="11" xfId="0" applyFont="1" applyFill="1" applyBorder="1" applyAlignment="1">
      <alignment vertical="center" wrapText="1"/>
    </xf>
    <xf numFmtId="0" fontId="0" fillId="0" borderId="5" xfId="0" applyBorder="1"/>
    <xf numFmtId="0" fontId="3" fillId="2" borderId="0" xfId="0" applyFont="1" applyFill="1" applyAlignment="1">
      <alignment vertical="center" wrapText="1"/>
    </xf>
    <xf numFmtId="0" fontId="7" fillId="5" borderId="65" xfId="0" applyFont="1" applyFill="1" applyBorder="1" applyAlignment="1">
      <alignment horizontal="left" vertical="center" indent="1" shrinkToFit="1"/>
    </xf>
    <xf numFmtId="5" fontId="3" fillId="8" borderId="63" xfId="1" applyFont="1" applyFill="1" applyBorder="1">
      <alignment horizontal="left" vertical="center" indent="1"/>
    </xf>
    <xf numFmtId="5" fontId="2" fillId="6" borderId="67" xfId="1" applyFont="1" applyFill="1" applyBorder="1">
      <alignment horizontal="left" vertical="center" indent="1"/>
    </xf>
    <xf numFmtId="5" fontId="2" fillId="7" borderId="64" xfId="1" applyFont="1" applyFill="1" applyBorder="1">
      <alignment horizontal="left" vertical="center" indent="1"/>
    </xf>
    <xf numFmtId="5" fontId="11" fillId="7" borderId="0" xfId="1" applyFont="1" applyFill="1">
      <alignment horizontal="left" vertical="center" indent="1"/>
    </xf>
    <xf numFmtId="0" fontId="7" fillId="5" borderId="68" xfId="0" applyFont="1" applyFill="1" applyBorder="1" applyAlignment="1">
      <alignment horizontal="left" vertical="center" indent="1" shrinkToFit="1"/>
    </xf>
    <xf numFmtId="0" fontId="7" fillId="5" borderId="61" xfId="0" applyFont="1" applyFill="1" applyBorder="1" applyAlignment="1">
      <alignment horizontal="left" vertical="center" indent="1" shrinkToFit="1"/>
    </xf>
    <xf numFmtId="5" fontId="12" fillId="8" borderId="62" xfId="1" applyFont="1" applyFill="1" applyBorder="1">
      <alignment horizontal="left" vertical="center" indent="1"/>
    </xf>
    <xf numFmtId="5" fontId="11" fillId="6" borderId="69" xfId="1" applyFont="1" applyFill="1" applyBorder="1">
      <alignment horizontal="left" vertical="center" indent="1"/>
    </xf>
    <xf numFmtId="6" fontId="8" fillId="6" borderId="6" xfId="0" applyNumberFormat="1" applyFont="1" applyFill="1" applyBorder="1" applyAlignment="1">
      <alignment horizontal="left" vertical="center" indent="1"/>
    </xf>
    <xf numFmtId="6" fontId="8" fillId="7" borderId="8" xfId="0" applyNumberFormat="1" applyFont="1" applyFill="1" applyBorder="1" applyAlignment="1">
      <alignment horizontal="left" vertical="center" indent="1"/>
    </xf>
    <xf numFmtId="6" fontId="6" fillId="8" borderId="5" xfId="0" applyNumberFormat="1" applyFont="1" applyFill="1" applyBorder="1" applyAlignment="1">
      <alignment horizontal="left" vertical="center" indent="1"/>
    </xf>
    <xf numFmtId="6" fontId="2" fillId="6" borderId="0" xfId="0" applyNumberFormat="1" applyFont="1" applyFill="1" applyAlignment="1">
      <alignment horizontal="left" vertical="center" indent="1"/>
    </xf>
    <xf numFmtId="6" fontId="2" fillId="7" borderId="8" xfId="0" applyNumberFormat="1" applyFont="1" applyFill="1" applyBorder="1" applyAlignment="1">
      <alignment horizontal="left" vertical="center" indent="1"/>
    </xf>
    <xf numFmtId="6" fontId="3" fillId="8" borderId="12" xfId="0" applyNumberFormat="1" applyFont="1" applyFill="1" applyBorder="1" applyAlignment="1">
      <alignment horizontal="left" vertical="center" indent="1"/>
    </xf>
    <xf numFmtId="164" fontId="8" fillId="0" borderId="21" xfId="0" applyNumberFormat="1" applyFont="1" applyBorder="1" applyAlignment="1">
      <alignment horizontal="right" vertical="center" indent="1"/>
    </xf>
    <xf numFmtId="164" fontId="8" fillId="3" borderId="15" xfId="0" applyNumberFormat="1" applyFont="1" applyFill="1" applyBorder="1" applyAlignment="1">
      <alignment horizontal="right" vertical="center" indent="1"/>
    </xf>
    <xf numFmtId="164" fontId="8" fillId="0" borderId="15" xfId="0" applyNumberFormat="1" applyFont="1" applyBorder="1" applyAlignment="1">
      <alignment horizontal="right" vertical="center" indent="1"/>
    </xf>
    <xf numFmtId="164" fontId="8" fillId="3" borderId="22" xfId="0" applyNumberFormat="1" applyFont="1" applyFill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164" fontId="8" fillId="3" borderId="21" xfId="0" applyNumberFormat="1" applyFont="1" applyFill="1" applyBorder="1" applyAlignment="1">
      <alignment horizontal="right" vertical="center" indent="1"/>
    </xf>
    <xf numFmtId="164" fontId="8" fillId="3" borderId="19" xfId="0" applyNumberFormat="1" applyFont="1" applyFill="1" applyBorder="1" applyAlignment="1">
      <alignment horizontal="right" vertical="center" indent="1"/>
    </xf>
    <xf numFmtId="164" fontId="8" fillId="0" borderId="22" xfId="0" applyNumberFormat="1" applyFont="1" applyBorder="1" applyAlignment="1">
      <alignment horizontal="right" vertical="center" indent="1"/>
    </xf>
    <xf numFmtId="164" fontId="8" fillId="0" borderId="17" xfId="0" applyNumberFormat="1" applyFont="1" applyBorder="1" applyAlignment="1">
      <alignment horizontal="right" vertical="center" indent="1"/>
    </xf>
    <xf numFmtId="164" fontId="8" fillId="3" borderId="16" xfId="0" applyNumberFormat="1" applyFont="1" applyFill="1" applyBorder="1" applyAlignment="1">
      <alignment horizontal="right" vertical="center" indent="1"/>
    </xf>
    <xf numFmtId="164" fontId="8" fillId="0" borderId="19" xfId="0" applyNumberFormat="1" applyFont="1" applyBorder="1" applyAlignment="1">
      <alignment horizontal="right" vertical="center" indent="1"/>
    </xf>
    <xf numFmtId="164" fontId="6" fillId="4" borderId="23" xfId="0" applyNumberFormat="1" applyFont="1" applyFill="1" applyBorder="1" applyAlignment="1">
      <alignment horizontal="right" vertical="center" indent="1"/>
    </xf>
    <xf numFmtId="164" fontId="8" fillId="4" borderId="23" xfId="0" applyNumberFormat="1" applyFont="1" applyFill="1" applyBorder="1" applyAlignment="1">
      <alignment horizontal="right" vertical="center" indent="1"/>
    </xf>
    <xf numFmtId="164" fontId="8" fillId="4" borderId="18" xfId="0" applyNumberFormat="1" applyFont="1" applyFill="1" applyBorder="1" applyAlignment="1">
      <alignment horizontal="right" vertical="center" indent="1"/>
    </xf>
    <xf numFmtId="164" fontId="8" fillId="0" borderId="46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164" fontId="8" fillId="0" borderId="31" xfId="0" applyNumberFormat="1" applyFont="1" applyBorder="1" applyAlignment="1">
      <alignment horizontal="right" vertical="center" indent="1"/>
    </xf>
    <xf numFmtId="164" fontId="8" fillId="7" borderId="33" xfId="0" applyNumberFormat="1" applyFont="1" applyFill="1" applyBorder="1" applyAlignment="1">
      <alignment horizontal="right" vertical="center" indent="1"/>
    </xf>
    <xf numFmtId="164" fontId="8" fillId="0" borderId="33" xfId="0" applyNumberFormat="1" applyFont="1" applyBorder="1" applyAlignment="1">
      <alignment horizontal="right" vertical="center" indent="1"/>
    </xf>
    <xf numFmtId="164" fontId="8" fillId="0" borderId="40" xfId="0" applyNumberFormat="1" applyFont="1" applyBorder="1" applyAlignment="1">
      <alignment horizontal="right" vertical="center" indent="1"/>
    </xf>
    <xf numFmtId="164" fontId="8" fillId="7" borderId="36" xfId="0" applyNumberFormat="1" applyFont="1" applyFill="1" applyBorder="1" applyAlignment="1">
      <alignment horizontal="right" vertical="center" indent="1"/>
    </xf>
    <xf numFmtId="164" fontId="8" fillId="7" borderId="34" xfId="0" applyNumberFormat="1" applyFont="1" applyFill="1" applyBorder="1" applyAlignment="1">
      <alignment horizontal="right" vertical="center" indent="1"/>
    </xf>
    <xf numFmtId="164" fontId="8" fillId="7" borderId="40" xfId="0" applyNumberFormat="1" applyFont="1" applyFill="1" applyBorder="1" applyAlignment="1">
      <alignment horizontal="right" vertical="center" indent="1"/>
    </xf>
    <xf numFmtId="164" fontId="8" fillId="0" borderId="41" xfId="0" applyNumberFormat="1" applyFont="1" applyBorder="1" applyAlignment="1">
      <alignment horizontal="right" vertical="center" indent="1"/>
    </xf>
    <xf numFmtId="164" fontId="8" fillId="7" borderId="39" xfId="0" applyNumberFormat="1" applyFont="1" applyFill="1" applyBorder="1" applyAlignment="1">
      <alignment horizontal="right" vertical="center" indent="1"/>
    </xf>
    <xf numFmtId="164" fontId="8" fillId="7" borderId="38" xfId="0" applyNumberFormat="1" applyFont="1" applyFill="1" applyBorder="1" applyAlignment="1">
      <alignment horizontal="right" vertical="center" indent="1"/>
    </xf>
    <xf numFmtId="164" fontId="9" fillId="5" borderId="51" xfId="0" applyNumberFormat="1" applyFont="1" applyFill="1" applyBorder="1" applyAlignment="1">
      <alignment horizontal="right" vertical="center" indent="1"/>
    </xf>
    <xf numFmtId="164" fontId="9" fillId="5" borderId="43" xfId="0" applyNumberFormat="1" applyFont="1" applyFill="1" applyBorder="1" applyAlignment="1">
      <alignment horizontal="right" vertical="center" indent="1"/>
    </xf>
    <xf numFmtId="164" fontId="9" fillId="5" borderId="50" xfId="0" applyNumberFormat="1" applyFont="1" applyFill="1" applyBorder="1" applyAlignment="1">
      <alignment horizontal="right" vertical="center" indent="1"/>
    </xf>
    <xf numFmtId="164" fontId="8" fillId="3" borderId="23" xfId="0" applyNumberFormat="1" applyFont="1" applyFill="1" applyBorder="1" applyAlignment="1">
      <alignment horizontal="right" vertical="center" indent="1"/>
    </xf>
    <xf numFmtId="164" fontId="8" fillId="0" borderId="23" xfId="0" applyNumberFormat="1" applyFont="1" applyBorder="1" applyAlignment="1">
      <alignment horizontal="right" vertical="center" indent="1"/>
    </xf>
    <xf numFmtId="164" fontId="8" fillId="4" borderId="0" xfId="0" applyNumberFormat="1" applyFont="1" applyFill="1" applyAlignment="1">
      <alignment horizontal="right" vertical="center" indent="1"/>
    </xf>
    <xf numFmtId="164" fontId="8" fillId="4" borderId="21" xfId="0" applyNumberFormat="1" applyFont="1" applyFill="1" applyBorder="1" applyAlignment="1">
      <alignment horizontal="right" vertical="center" indent="1"/>
    </xf>
    <xf numFmtId="164" fontId="8" fillId="7" borderId="29" xfId="0" applyNumberFormat="1" applyFont="1" applyFill="1" applyBorder="1" applyAlignment="1">
      <alignment horizontal="right" vertical="center" indent="1"/>
    </xf>
    <xf numFmtId="164" fontId="8" fillId="7" borderId="58" xfId="0" applyNumberFormat="1" applyFont="1" applyFill="1" applyBorder="1" applyAlignment="1">
      <alignment horizontal="right" vertical="center" indent="1"/>
    </xf>
    <xf numFmtId="164" fontId="9" fillId="5" borderId="5" xfId="0" applyNumberFormat="1" applyFont="1" applyFill="1" applyBorder="1" applyAlignment="1">
      <alignment horizontal="right" vertical="center" indent="1"/>
    </xf>
    <xf numFmtId="164" fontId="9" fillId="5" borderId="46" xfId="0" applyNumberFormat="1" applyFont="1" applyFill="1" applyBorder="1" applyAlignment="1">
      <alignment horizontal="right" vertical="center" indent="1"/>
    </xf>
    <xf numFmtId="164" fontId="8" fillId="4" borderId="17" xfId="0" applyNumberFormat="1" applyFont="1" applyFill="1" applyBorder="1" applyAlignment="1">
      <alignment horizontal="right" vertical="center" indent="1"/>
    </xf>
    <xf numFmtId="164" fontId="8" fillId="4" borderId="22" xfId="0" applyNumberFormat="1" applyFont="1" applyFill="1" applyBorder="1" applyAlignment="1">
      <alignment horizontal="right" vertical="center" indent="1"/>
    </xf>
    <xf numFmtId="164" fontId="8" fillId="0" borderId="34" xfId="0" applyNumberFormat="1" applyFont="1" applyBorder="1" applyAlignment="1">
      <alignment horizontal="right" vertical="center" indent="1"/>
    </xf>
    <xf numFmtId="164" fontId="8" fillId="0" borderId="45" xfId="0" applyNumberFormat="1" applyFont="1" applyBorder="1" applyAlignment="1">
      <alignment horizontal="right" vertical="center" indent="1"/>
    </xf>
    <xf numFmtId="164" fontId="8" fillId="0" borderId="47" xfId="0" applyNumberFormat="1" applyFont="1" applyBorder="1" applyAlignment="1">
      <alignment horizontal="right" vertical="center" indent="1"/>
    </xf>
    <xf numFmtId="164" fontId="9" fillId="5" borderId="27" xfId="0" applyNumberFormat="1" applyFont="1" applyFill="1" applyBorder="1" applyAlignment="1">
      <alignment horizontal="right" vertical="center" indent="1"/>
    </xf>
    <xf numFmtId="164" fontId="9" fillId="5" borderId="4" xfId="0" applyNumberFormat="1" applyFont="1" applyFill="1" applyBorder="1" applyAlignment="1">
      <alignment horizontal="right" vertical="center" indent="1"/>
    </xf>
    <xf numFmtId="164" fontId="8" fillId="0" borderId="44" xfId="0" applyNumberFormat="1" applyFont="1" applyBorder="1" applyAlignment="1">
      <alignment horizontal="right" vertical="center" indent="1"/>
    </xf>
    <xf numFmtId="164" fontId="8" fillId="0" borderId="49" xfId="0" applyNumberFormat="1" applyFont="1" applyBorder="1" applyAlignment="1">
      <alignment horizontal="right" vertical="center" indent="1"/>
    </xf>
    <xf numFmtId="164" fontId="8" fillId="7" borderId="41" xfId="0" applyNumberFormat="1" applyFont="1" applyFill="1" applyBorder="1" applyAlignment="1">
      <alignment horizontal="right" vertical="center" indent="1"/>
    </xf>
    <xf numFmtId="164" fontId="8" fillId="7" borderId="35" xfId="0" applyNumberFormat="1" applyFont="1" applyFill="1" applyBorder="1" applyAlignment="1">
      <alignment horizontal="right" vertical="center" indent="1"/>
    </xf>
    <xf numFmtId="164" fontId="8" fillId="0" borderId="37" xfId="0" applyNumberFormat="1" applyFont="1" applyBorder="1" applyAlignment="1">
      <alignment horizontal="right" vertical="center" indent="1"/>
    </xf>
    <xf numFmtId="164" fontId="8" fillId="7" borderId="45" xfId="0" applyNumberFormat="1" applyFont="1" applyFill="1" applyBorder="1" applyAlignment="1">
      <alignment horizontal="right" vertical="center" indent="1"/>
    </xf>
    <xf numFmtId="164" fontId="8" fillId="7" borderId="49" xfId="0" applyNumberFormat="1" applyFont="1" applyFill="1" applyBorder="1" applyAlignment="1">
      <alignment horizontal="right" vertical="center" indent="1"/>
    </xf>
    <xf numFmtId="164" fontId="9" fillId="5" borderId="30" xfId="0" applyNumberFormat="1" applyFont="1" applyFill="1" applyBorder="1" applyAlignment="1">
      <alignment horizontal="right" vertical="center" indent="1"/>
    </xf>
    <xf numFmtId="164" fontId="8" fillId="0" borderId="42" xfId="0" applyNumberFormat="1" applyFont="1" applyBorder="1" applyAlignment="1">
      <alignment horizontal="right" vertical="center" indent="1"/>
    </xf>
    <xf numFmtId="164" fontId="9" fillId="5" borderId="48" xfId="0" applyNumberFormat="1" applyFont="1" applyFill="1" applyBorder="1" applyAlignment="1">
      <alignment horizontal="right" vertical="center" indent="1"/>
    </xf>
    <xf numFmtId="164" fontId="9" fillId="5" borderId="52" xfId="0" applyNumberFormat="1" applyFont="1" applyFill="1" applyBorder="1" applyAlignment="1">
      <alignment horizontal="right" vertical="center" indent="1"/>
    </xf>
    <xf numFmtId="0" fontId="8" fillId="7" borderId="0" xfId="0" applyFont="1" applyFill="1" applyAlignment="1">
      <alignment horizontal="left" vertical="center" indent="1" shrinkToFit="1"/>
    </xf>
    <xf numFmtId="0" fontId="8" fillId="7" borderId="66" xfId="0" applyFont="1" applyFill="1" applyBorder="1" applyAlignment="1">
      <alignment horizontal="left" vertical="center" indent="1" shrinkToFit="1"/>
    </xf>
    <xf numFmtId="0" fontId="6" fillId="8" borderId="5" xfId="0" applyFont="1" applyFill="1" applyBorder="1" applyAlignment="1">
      <alignment horizontal="left" vertical="center" wrapText="1" indent="1"/>
    </xf>
    <xf numFmtId="0" fontId="6" fillId="8" borderId="10" xfId="0" applyFont="1" applyFill="1" applyBorder="1" applyAlignment="1">
      <alignment horizontal="left" vertical="center" wrapText="1" indent="1"/>
    </xf>
    <xf numFmtId="0" fontId="3" fillId="8" borderId="5" xfId="0" applyFont="1" applyFill="1" applyBorder="1" applyAlignment="1">
      <alignment horizontal="left" vertical="center" wrapText="1" indent="1"/>
    </xf>
    <xf numFmtId="0" fontId="3" fillId="8" borderId="10" xfId="0" applyFont="1" applyFill="1" applyBorder="1" applyAlignment="1">
      <alignment horizontal="left" vertical="center" wrapText="1" indent="1"/>
    </xf>
    <xf numFmtId="0" fontId="7" fillId="5" borderId="13" xfId="0" applyFont="1" applyFill="1" applyBorder="1" applyAlignment="1">
      <alignment horizontal="left" vertical="center" indent="1" shrinkToFit="1"/>
    </xf>
    <xf numFmtId="0" fontId="7" fillId="5" borderId="0" xfId="0" applyFont="1" applyFill="1" applyAlignment="1">
      <alignment horizontal="left" vertical="center" indent="1" shrinkToFit="1"/>
    </xf>
    <xf numFmtId="0" fontId="7" fillId="5" borderId="1" xfId="0" applyFont="1" applyFill="1" applyBorder="1" applyAlignment="1">
      <alignment horizontal="left" vertical="center" indent="1" shrinkToFit="1"/>
    </xf>
    <xf numFmtId="0" fontId="7" fillId="5" borderId="2" xfId="0" applyFont="1" applyFill="1" applyBorder="1" applyAlignment="1">
      <alignment horizontal="left" vertical="center" indent="1" shrinkToFit="1"/>
    </xf>
    <xf numFmtId="0" fontId="7" fillId="5" borderId="14" xfId="0" applyFont="1" applyFill="1" applyBorder="1" applyAlignment="1">
      <alignment horizontal="left" vertical="center" indent="1" shrinkToFit="1"/>
    </xf>
    <xf numFmtId="0" fontId="8" fillId="6" borderId="6" xfId="0" applyFont="1" applyFill="1" applyBorder="1" applyAlignment="1">
      <alignment horizontal="left" vertical="center" wrapText="1" indent="1"/>
    </xf>
    <xf numFmtId="0" fontId="8" fillId="6" borderId="9" xfId="0" applyFont="1" applyFill="1" applyBorder="1" applyAlignment="1">
      <alignment horizontal="left" vertical="center" wrapText="1" indent="1"/>
    </xf>
    <xf numFmtId="0" fontId="8" fillId="7" borderId="59" xfId="0" applyFont="1" applyFill="1" applyBorder="1" applyAlignment="1">
      <alignment horizontal="left" vertical="center" wrapText="1" indent="1"/>
    </xf>
    <xf numFmtId="0" fontId="8" fillId="7" borderId="60" xfId="0" applyFont="1" applyFill="1" applyBorder="1" applyAlignment="1">
      <alignment horizontal="left" vertical="center" wrapText="1" indent="1"/>
    </xf>
    <xf numFmtId="0" fontId="6" fillId="8" borderId="5" xfId="0" applyFont="1" applyFill="1" applyBorder="1" applyAlignment="1">
      <alignment horizontal="right" vertical="center" indent="1" shrinkToFit="1"/>
    </xf>
    <xf numFmtId="0" fontId="6" fillId="8" borderId="10" xfId="0" applyFont="1" applyFill="1" applyBorder="1" applyAlignment="1">
      <alignment horizontal="right" vertical="center" indent="1" shrinkToFit="1"/>
    </xf>
    <xf numFmtId="0" fontId="6" fillId="8" borderId="5" xfId="0" applyFont="1" applyFill="1" applyBorder="1" applyAlignment="1">
      <alignment horizontal="right" vertical="center" indent="6" shrinkToFit="1"/>
    </xf>
    <xf numFmtId="0" fontId="6" fillId="8" borderId="10" xfId="0" applyFont="1" applyFill="1" applyBorder="1" applyAlignment="1">
      <alignment horizontal="right" vertical="center" indent="6" shrinkToFit="1"/>
    </xf>
    <xf numFmtId="0" fontId="8" fillId="6" borderId="6" xfId="0" applyFont="1" applyFill="1" applyBorder="1" applyAlignment="1">
      <alignment horizontal="left" vertical="center" indent="1" shrinkToFit="1"/>
    </xf>
    <xf numFmtId="0" fontId="8" fillId="6" borderId="9" xfId="0" applyFont="1" applyFill="1" applyBorder="1" applyAlignment="1">
      <alignment horizontal="left" vertical="center" indent="1" shrinkToFit="1"/>
    </xf>
    <xf numFmtId="0" fontId="8" fillId="7" borderId="0" xfId="0" applyFont="1" applyFill="1" applyAlignment="1">
      <alignment horizontal="left" vertical="center" indent="1" shrinkToFit="1"/>
    </xf>
    <xf numFmtId="0" fontId="8" fillId="7" borderId="66" xfId="0" applyFont="1" applyFill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6" fontId="8" fillId="7" borderId="7" xfId="0" applyNumberFormat="1" applyFont="1" applyFill="1" applyBorder="1" applyAlignment="1">
      <alignment horizontal="left" vertical="center" indent="1"/>
    </xf>
    <xf numFmtId="0" fontId="7" fillId="5" borderId="0" xfId="0" applyFont="1" applyFill="1" applyBorder="1" applyAlignment="1">
      <alignment horizontal="left" vertical="center" indent="1" shrinkToFit="1"/>
    </xf>
    <xf numFmtId="6" fontId="2" fillId="7" borderId="70" xfId="0" applyNumberFormat="1" applyFont="1" applyFill="1" applyBorder="1" applyAlignment="1">
      <alignment horizontal="left" vertical="center" indent="1"/>
    </xf>
    <xf numFmtId="0" fontId="1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2">
    <cellStyle name="Денежный" xfId="1" builtinId="4" customBuiltin="1"/>
    <cellStyle name="Обычный" xfId="0" builtinId="0" customBuiltin="1"/>
  </cellStyles>
  <dxfs count="1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#,##0\ &quot;₽&quot;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#,##0\ &quot;₽&quot;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#,##0\ &quot;₽&quot;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#,##0\ &quot;₽&quot;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#,##0\ &quot;₽&quot;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#,##0\ &quot;₽&quot;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#,##0\ &quot;₽&quot;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#,##0\ &quot;₽&quot;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#,##0\ &quot;₽&quot;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/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/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/>
        <top style="medium">
          <color theme="4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 style="medium">
          <color theme="4" tint="0.7999816888943144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 style="medium">
          <color theme="4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5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5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 style="medium">
          <color theme="4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5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>
        <left/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 style="medium">
          <color theme="4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4" tint="0.3999450666829432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/>
        <right style="medium">
          <color theme="6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5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3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5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4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5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5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5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5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medium">
          <color theme="4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4" tint="0.3999450666829432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medium">
          <color theme="4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5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5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5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/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5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5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5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>
        <left/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4" tint="0.39994506668294322"/>
        </left>
        <right style="medium">
          <color theme="6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6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alignment horizontal="right" vertical="center" textRotation="0" wrapText="0" indent="1" justifyLastLine="0" shrinkToFit="0" readingOrder="0"/>
      <border diagonalUp="0" diagonalDown="0">
        <right style="medium">
          <color theme="6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#,##0\ &quot;₽&quot;"/>
      <alignment horizontal="right" vertical="center" textRotation="0" wrapText="0" indent="1" justifyLastLine="0" shrinkToFit="0" readingOrder="0"/>
      <border diagonalUp="0" diagonalDown="0">
        <left/>
        <right style="medium">
          <color theme="6" tint="0.79998168889431442"/>
        </right>
      </border>
    </dxf>
    <dxf>
      <font>
        <b val="0"/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border diagonalUp="0" diagonalDown="0" outline="0">
        <left style="medium">
          <color theme="6" tint="0.79998168889431442"/>
        </left>
        <right style="medium">
          <color theme="6" tint="0.79998168889431442"/>
        </right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</font>
    </dxf>
    <dxf>
      <font>
        <b/>
        <i val="0"/>
      </font>
    </dxf>
    <dxf>
      <font>
        <b/>
        <i val="0"/>
        <color theme="3"/>
      </font>
      <fill>
        <patternFill>
          <bgColor theme="4"/>
        </patternFill>
      </fill>
    </dxf>
    <dxf>
      <font>
        <b val="0"/>
        <i val="0"/>
      </font>
    </dxf>
    <dxf>
      <font>
        <b/>
        <i val="0"/>
      </font>
    </dxf>
    <dxf>
      <font>
        <b/>
        <i val="0"/>
      </font>
    </dxf>
  </dxfs>
  <tableStyles count="2" defaultTableStyle="TableStyleMedium9">
    <tableStyle name="Бюджет" pivot="0" count="3">
      <tableStyleElement type="headerRow" dxfId="160"/>
      <tableStyleElement type="totalRow" dxfId="159"/>
      <tableStyleElement type="firstColumn" dxfId="158"/>
    </tableStyle>
    <tableStyle name="Транспорт" pivot="0" count="3">
      <tableStyleElement type="headerRow" dxfId="157"/>
      <tableStyleElement type="totalRow" dxfId="156"/>
      <tableStyleElement type="firstColumn" dxfId="155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Жилье" displayName="Жилье" ref="B12:E23" totalsRowCount="1" headerRowDxfId="154" dataDxfId="152" totalsRowDxfId="150" headerRowBorderDxfId="153" tableBorderDxfId="151" totalsRowBorderDxfId="149">
  <autoFilter ref="B12:E22">
    <filterColumn colId="0" hiddenButton="1"/>
    <filterColumn colId="1" hiddenButton="1"/>
    <filterColumn colId="2" hiddenButton="1"/>
    <filterColumn colId="3" hiddenButton="1"/>
  </autoFilter>
  <tableColumns count="4">
    <tableColumn id="1" name="ЖИЛЬЕ" totalsRowLabel="Итог" dataDxfId="148" totalsRowDxfId="19"/>
    <tableColumn id="2" name="Плановые затраты" totalsRowFunction="sum" dataDxfId="147" totalsRowDxfId="18"/>
    <tableColumn id="3" name="Фактические затраты" totalsRowFunction="sum" dataDxfId="146" totalsRowDxfId="17"/>
    <tableColumn id="4" name="Разница" totalsRowFunction="sum" dataDxfId="145" totalsRowDxfId="16">
      <calculatedColumnFormula>Жилье[[#This Row],[Плановые затраты]]-Жилье[[#This Row],[Фактические затраты]]</calculatedColumnFormula>
    </tableColumn>
  </tableColumns>
  <tableStyleInfo name="Бюдже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затраты на жилье в эту таблицу. Разница рассчитывается автоматически, а значки обновляются"/>
    </ext>
  </extLst>
</table>
</file>

<file path=xl/tables/table10.xml><?xml version="1.0" encoding="utf-8"?>
<table xmlns="http://schemas.openxmlformats.org/spreadsheetml/2006/main" id="10" name="СбереженияИнвестиции" displayName="СбереженияИнвестиции" ref="G40:J44" totalsRowCount="1" headerRowDxfId="57" dataDxfId="55" totalsRowDxfId="53" headerRowBorderDxfId="56" tableBorderDxfId="54" totalsRowBorderDxfId="52">
  <autoFilter ref="G40:J43">
    <filterColumn colId="0" hiddenButton="1"/>
    <filterColumn colId="1" hiddenButton="1"/>
    <filterColumn colId="2" hiddenButton="1"/>
    <filterColumn colId="3" hiddenButton="1"/>
  </autoFilter>
  <tableColumns count="4">
    <tableColumn id="1" name="СБЕРЕЖЕНИЯ" totalsRowLabel="Итог" dataDxfId="51" totalsRowDxfId="7"/>
    <tableColumn id="2" name="Плановые затраты" totalsRowFunction="sum" dataDxfId="50" totalsRowDxfId="6"/>
    <tableColumn id="3" name="Фактические затраты" totalsRowFunction="sum" dataDxfId="49" totalsRowDxfId="5"/>
    <tableColumn id="4" name="Разница" totalsRowFunction="sum" dataDxfId="48" totalsRowDxfId="4">
      <calculatedColumnFormula>СбереженияИнвестиции[[#This Row],[Плановые затраты]]-СбереженияИнвестиции[[#This Row],[Фактические затраты]]</calculatedColumnFormula>
    </tableColumn>
  </tableColumns>
  <tableStyleInfo name="Бюдже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затраты на сбережения или инвестиции в эту таблицу. Разница рассчитывается автоматически, а значки обновляются"/>
    </ext>
  </extLst>
</table>
</file>

<file path=xl/tables/table11.xml><?xml version="1.0" encoding="utf-8"?>
<table xmlns="http://schemas.openxmlformats.org/spreadsheetml/2006/main" id="7" name="УходЗаСобой" displayName="УходЗаСобой" ref="B56:E64" totalsRowCount="1" headerRowDxfId="47" dataDxfId="46" totalsRowDxfId="44" tableBorderDxfId="45">
  <autoFilter ref="B56:E63">
    <filterColumn colId="0" hiddenButton="1"/>
    <filterColumn colId="1" hiddenButton="1"/>
    <filterColumn colId="2" hiddenButton="1"/>
    <filterColumn colId="3" hiddenButton="1"/>
  </autoFilter>
  <tableColumns count="4">
    <tableColumn id="1" name="УХОД ЗА СОБОЙ" totalsRowLabel="Итог" dataDxfId="43" totalsRowDxfId="42"/>
    <tableColumn id="2" name="Плановые затраты" totalsRowFunction="sum" dataDxfId="41" totalsRowDxfId="40"/>
    <tableColumn id="3" name="Фактические затраты" totalsRowFunction="sum" dataDxfId="39" totalsRowDxfId="38"/>
    <tableColumn id="4" name="Разница" totalsRowFunction="sum" dataDxfId="37" totalsRowDxfId="36">
      <calculatedColumnFormula>УходЗаСобой[[#This Row],[Плановые затраты]]-УходЗаСобой[[#This Row],[Фактические затраты]]</calculatedColumnFormula>
    </tableColumn>
  </tableColumns>
  <tableStyleInfo name="Транспор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затраты на уход за собой в эту таблицу. Разница рассчитывается автоматически, а значки обновляются"/>
    </ext>
  </extLst>
</table>
</file>

<file path=xl/tables/table12.xml><?xml version="1.0" encoding="utf-8"?>
<table xmlns="http://schemas.openxmlformats.org/spreadsheetml/2006/main" id="2" name="Развлечения" displayName="Развлечения" ref="G12:J22" totalsRowCount="1" headerRowDxfId="35" dataDxfId="34" totalsRowDxfId="32" tableBorderDxfId="33">
  <autoFilter ref="G12:J21">
    <filterColumn colId="0" hiddenButton="1"/>
    <filterColumn colId="1" hiddenButton="1"/>
    <filterColumn colId="2" hiddenButton="1"/>
    <filterColumn colId="3" hiddenButton="1"/>
  </autoFilter>
  <tableColumns count="4">
    <tableColumn id="1" name="РАЗВЛЕЧЕНИЯ" totalsRowLabel="Итог" dataDxfId="31" totalsRowDxfId="23"/>
    <tableColumn id="2" name="Плановые затраты" totalsRowFunction="sum" dataDxfId="30" totalsRowDxfId="22"/>
    <tableColumn id="3" name="Фактические затраты" totalsRowFunction="sum" dataDxfId="29" totalsRowDxfId="21"/>
    <tableColumn id="4" name="Разница" totalsRowFunction="sum" dataDxfId="28" totalsRowDxfId="20">
      <calculatedColumnFormula>Развлечения[[#This Row],[Плановые затраты]]-Развлечения[[#This Row],[Фактические затраты]]</calculatedColumnFormula>
    </tableColumn>
  </tableColumns>
  <tableStyleInfo name="Транспор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затраты на развлечения в эту таблицу. Разница рассчитывается автоматически, а значки обновляются"/>
    </ext>
  </extLst>
</table>
</file>

<file path=xl/tables/table2.xml><?xml version="1.0" encoding="utf-8"?>
<table xmlns="http://schemas.openxmlformats.org/spreadsheetml/2006/main" id="4" name="Страхование" displayName="Страхование" ref="B35:E40" totalsRowCount="1" headerRowDxfId="144" dataDxfId="142" totalsRowDxfId="140" headerRowBorderDxfId="143" tableBorderDxfId="141" totalsRowBorderDxfId="139">
  <autoFilter ref="B35:E39">
    <filterColumn colId="0" hiddenButton="1"/>
    <filterColumn colId="1" hiddenButton="1"/>
    <filterColumn colId="2" hiddenButton="1"/>
    <filterColumn colId="3" hiddenButton="1"/>
  </autoFilter>
  <tableColumns count="4">
    <tableColumn id="1" name="СТРАХОВАНИЕ" totalsRowLabel="Итог" dataDxfId="138" totalsRowDxfId="15"/>
    <tableColumn id="2" name="Плановые затраты" totalsRowFunction="sum" dataDxfId="137" totalsRowDxfId="14"/>
    <tableColumn id="3" name="Фактические затраты" totalsRowFunction="sum" dataDxfId="136" totalsRowDxfId="13"/>
    <tableColumn id="4" name="Разница" totalsRowFunction="sum" dataDxfId="135" totalsRowDxfId="12">
      <calculatedColumnFormula>Страхование[[#This Row],[Плановые затраты]]-Страхование[[#This Row],[Фактические затраты]]</calculatedColumnFormula>
    </tableColumn>
  </tableColumns>
  <tableStyleInfo name="Бюдже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расходы на страхование в эту таблицу. Разница рассчитывается автоматически, а значки обновляются"/>
    </ext>
  </extLst>
</table>
</file>

<file path=xl/tables/table3.xml><?xml version="1.0" encoding="utf-8"?>
<table xmlns="http://schemas.openxmlformats.org/spreadsheetml/2006/main" id="12" name="Юридические_расходы" displayName="Юридические_расходы" ref="G52:J57" totalsRowCount="1" headerRowDxfId="134" dataDxfId="132" totalsRowDxfId="130" headerRowBorderDxfId="133" tableBorderDxfId="131" totalsRowBorderDxfId="129">
  <autoFilter ref="G52:J56">
    <filterColumn colId="0" hiddenButton="1"/>
    <filterColumn colId="1" hiddenButton="1"/>
    <filterColumn colId="2" hiddenButton="1"/>
    <filterColumn colId="3" hiddenButton="1"/>
  </autoFilter>
  <tableColumns count="4">
    <tableColumn id="1" name="ЮРИДИЧЕСКИЕ РАСХОДЫ" totalsRowLabel="Итог" totalsRowDxfId="128"/>
    <tableColumn id="2" name="Плановые затраты" totalsRowFunction="sum" dataDxfId="127" totalsRowDxfId="126"/>
    <tableColumn id="3" name="Фактические затраты" totalsRowFunction="sum" dataDxfId="125" totalsRowDxfId="124"/>
    <tableColumn id="4" name="Разница" totalsRowFunction="sum" dataDxfId="123" totalsRowDxfId="122">
      <calculatedColumnFormula>Юридические_расходы[[#This Row],[Плановые затраты]]-Юридические_расходы[[#This Row],[Фактические затраты]]</calculatedColumnFormula>
    </tableColumn>
  </tableColumns>
  <tableStyleInfo name="Бюдже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затраты на юридические расходы в эту таблицу. Разница рассчитывается автоматически, а значки обновляются"/>
    </ext>
  </extLst>
</table>
</file>

<file path=xl/tables/table4.xml><?xml version="1.0" encoding="utf-8"?>
<table xmlns="http://schemas.openxmlformats.org/spreadsheetml/2006/main" id="6" name="Домашние_животные" displayName="Домашние_животные" ref="B48:E54" totalsRowCount="1" headerRowDxfId="121" dataDxfId="119" totalsRowDxfId="117" headerRowBorderDxfId="120" tableBorderDxfId="118" totalsRowBorderDxfId="116">
  <autoFilter ref="B48:E53">
    <filterColumn colId="0" hiddenButton="1"/>
    <filterColumn colId="1" hiddenButton="1"/>
    <filterColumn colId="2" hiddenButton="1"/>
    <filterColumn colId="3" hiddenButton="1"/>
  </autoFilter>
  <tableColumns count="4">
    <tableColumn id="1" name="ДОМАШНИЕ ЖИВОТНЫЕ" totalsRowLabel="Итог" dataDxfId="115" totalsRowDxfId="114"/>
    <tableColumn id="2" name="Плановые затраты" totalsRowFunction="sum" dataDxfId="113" totalsRowDxfId="112"/>
    <tableColumn id="3" name="Фактические затраты" totalsRowFunction="sum" dataDxfId="111" totalsRowDxfId="110"/>
    <tableColumn id="4" name="Разница" totalsRowFunction="sum" dataDxfId="109" totalsRowDxfId="108">
      <calculatedColumnFormula>Домашние_животные[[#This Row],[Плановые затраты]]-Домашние_животные[[#This Row],[Фактические затраты]]</calculatedColumnFormula>
    </tableColumn>
  </tableColumns>
  <tableStyleInfo name="Бюджет" showFirstColumn="1" showLastColumn="0" showRowStripes="1" showColumnStripes="0"/>
  <extLst>
    <ext xmlns:x14="http://schemas.microsoft.com/office/spreadsheetml/2009/9/main" uri="{504A1905-F514-4f6f-8877-14C23A59335A}">
      <x14:table altTextSummary="В этой таблице введите прогнозируемые и фактические затраты на домашних животных. Разница рассчитывается автоматически, а значки обновляются"/>
    </ext>
  </extLst>
</table>
</file>

<file path=xl/tables/table5.xml><?xml version="1.0" encoding="utf-8"?>
<table xmlns="http://schemas.openxmlformats.org/spreadsheetml/2006/main" id="11" name="ПодаркиПожертвования" displayName="ПодаркиПожертвования" ref="G46:J50" totalsRowCount="1" headerRowDxfId="107" dataDxfId="106" totalsRowDxfId="104" tableBorderDxfId="105">
  <autoFilter ref="G46:J49">
    <filterColumn colId="0" hiddenButton="1"/>
    <filterColumn colId="1" hiddenButton="1"/>
    <filterColumn colId="2" hiddenButton="1"/>
    <filterColumn colId="3" hiddenButton="1"/>
  </autoFilter>
  <tableColumns count="4">
    <tableColumn id="1" name="ПОДАРКИ" totalsRowLabel="Итог" dataDxfId="103" totalsRowDxfId="3"/>
    <tableColumn id="2" name="Плановые затраты" totalsRowFunction="sum" dataDxfId="102" totalsRowDxfId="2"/>
    <tableColumn id="3" name="Фактические затраты" totalsRowFunction="sum" dataDxfId="101" totalsRowDxfId="1"/>
    <tableColumn id="4" name="Разница" totalsRowFunction="sum" dataDxfId="100" totalsRowDxfId="0">
      <calculatedColumnFormula>ПодаркиПожертвования[[#This Row],[Плановые затраты]]-ПодаркиПожертвования[[#This Row],[Фактические затраты]]</calculatedColumnFormula>
    </tableColumn>
  </tableColumns>
  <tableStyleInfo name="Транспор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затраты на подарки и благотворительность. Разница рассчитывается автоматически, а значки обновляются"/>
    </ext>
  </extLst>
</table>
</file>

<file path=xl/tables/table6.xml><?xml version="1.0" encoding="utf-8"?>
<table xmlns="http://schemas.openxmlformats.org/spreadsheetml/2006/main" id="5" name="Еда" displayName="Еда" ref="B42:E46" totalsRowCount="1" headerRowDxfId="99" dataDxfId="98" totalsRowDxfId="96" tableBorderDxfId="97">
  <autoFilter ref="B42:E45">
    <filterColumn colId="0" hiddenButton="1"/>
    <filterColumn colId="1" hiddenButton="1"/>
    <filterColumn colId="2" hiddenButton="1"/>
    <filterColumn colId="3" hiddenButton="1"/>
  </autoFilter>
  <tableColumns count="4">
    <tableColumn id="1" name="ЕДА" totalsRowLabel="Итог" dataDxfId="95" totalsRowDxfId="94"/>
    <tableColumn id="2" name="Плановые затраты" totalsRowFunction="sum" dataDxfId="93" totalsRowDxfId="92"/>
    <tableColumn id="3" name="Фактические затраты" totalsRowFunction="sum" dataDxfId="91" totalsRowDxfId="90"/>
    <tableColumn id="4" name="Разница" totalsRowFunction="sum" dataDxfId="89" totalsRowDxfId="88">
      <calculatedColumnFormula>Еда[[#This Row],[Плановые затраты]]-Еда[[#This Row],[Фактические затраты]]</calculatedColumnFormula>
    </tableColumn>
  </tableColumns>
  <tableStyleInfo name="Транспор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затраты на еду в эту таблицу. Разница рассчитывается автоматически, а значки обновляются"/>
    </ext>
  </extLst>
</table>
</file>

<file path=xl/tables/table7.xml><?xml version="1.0" encoding="utf-8"?>
<table xmlns="http://schemas.openxmlformats.org/spreadsheetml/2006/main" id="9" name="Налоги" displayName="Налоги" ref="G33:J38" totalsRowCount="1" headerRowDxfId="87" dataDxfId="86" totalsRowDxfId="84" tableBorderDxfId="85">
  <autoFilter ref="G33:J37">
    <filterColumn colId="0" hiddenButton="1"/>
    <filterColumn colId="1" hiddenButton="1"/>
    <filterColumn colId="2" hiddenButton="1"/>
    <filterColumn colId="3" hiddenButton="1"/>
  </autoFilter>
  <tableColumns count="4">
    <tableColumn id="1" name="НАЛОГИ" totalsRowLabel="Итог" dataDxfId="83" totalsRowDxfId="11"/>
    <tableColumn id="2" name="Плановые затраты" totalsRowFunction="sum" dataDxfId="82" totalsRowDxfId="10"/>
    <tableColumn id="3" name="Фактические затраты" totalsRowFunction="sum" dataDxfId="81" totalsRowDxfId="9"/>
    <tableColumn id="4" name="Разница" totalsRowFunction="sum" dataDxfId="80" totalsRowDxfId="8">
      <calculatedColumnFormula>Налоги[[#This Row],[Плановые затраты]]-Налоги[[#This Row],[Фактические затраты]]</calculatedColumnFormula>
    </tableColumn>
  </tableColumns>
  <tableStyleInfo name="Транспор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затраты на налоги в эту таблицу. Разница рассчитывается автоматически, а значки обновляются"/>
    </ext>
  </extLst>
</table>
</file>

<file path=xl/tables/table8.xml><?xml version="1.0" encoding="utf-8"?>
<table xmlns="http://schemas.openxmlformats.org/spreadsheetml/2006/main" id="3" name="Транспорт" displayName="Транспорт" ref="B25:E33" totalsRowCount="1" headerRowDxfId="79" dataDxfId="78" totalsRowDxfId="76" tableBorderDxfId="77">
  <autoFilter ref="B25:E32">
    <filterColumn colId="0" hiddenButton="1"/>
    <filterColumn colId="1" hiddenButton="1"/>
    <filterColumn colId="2" hiddenButton="1"/>
    <filterColumn colId="3" hiddenButton="1"/>
  </autoFilter>
  <tableColumns count="4">
    <tableColumn id="1" name="ТРАНСПОРТ" totalsRowLabel="Итог" dataDxfId="75" totalsRowDxfId="27"/>
    <tableColumn id="2" name="Плановые затраты" totalsRowFunction="sum" dataDxfId="74" totalsRowDxfId="26"/>
    <tableColumn id="3" name="Фактические затраты" totalsRowFunction="sum" dataDxfId="73" totalsRowDxfId="25"/>
    <tableColumn id="4" name="Разница" totalsRowFunction="sum" dataDxfId="72" totalsRowDxfId="24">
      <calculatedColumnFormula>Транспорт[[#This Row],[Плановые затраты]]-Транспорт[[#This Row],[Фактические затраты]]</calculatedColumnFormula>
    </tableColumn>
  </tableColumns>
  <tableStyleInfo name="Транспор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затраты на транспорт в эту таблицу. Разница рассчитывается автоматически, а значки обновляются"/>
    </ext>
  </extLst>
</table>
</file>

<file path=xl/tables/table9.xml><?xml version="1.0" encoding="utf-8"?>
<table xmlns="http://schemas.openxmlformats.org/spreadsheetml/2006/main" id="8" name="Кредиты" displayName="Кредиты" ref="G24:J31" totalsRowCount="1" headerRowDxfId="71" dataDxfId="69" totalsRowDxfId="67" headerRowBorderDxfId="70" tableBorderDxfId="68" totalsRowBorderDxfId="66">
  <autoFilter ref="G24:J30">
    <filterColumn colId="0" hiddenButton="1"/>
    <filterColumn colId="1" hiddenButton="1"/>
    <filterColumn colId="2" hiddenButton="1"/>
    <filterColumn colId="3" hiddenButton="1"/>
  </autoFilter>
  <tableColumns count="4">
    <tableColumn id="1" name="КРЕДИТЫ" totalsRowLabel="Итог" dataDxfId="65" totalsRowDxfId="64"/>
    <tableColumn id="2" name="Плановые затраты" totalsRowFunction="sum" dataDxfId="63" totalsRowDxfId="62"/>
    <tableColumn id="3" name="Фактические затраты" totalsRowFunction="sum" dataDxfId="61" totalsRowDxfId="60"/>
    <tableColumn id="4" name="Разница" totalsRowFunction="sum" dataDxfId="59" totalsRowDxfId="58">
      <calculatedColumnFormula>Кредиты[[#This Row],[Плановые затраты]]-Кредиты[[#This Row],[Фактические затраты]]</calculatedColumnFormula>
    </tableColumn>
  </tableColumns>
  <tableStyleInfo name="Бюджет" showFirstColumn="1" showLastColumn="0" showRowStripes="1" showColumnStripes="0"/>
  <extLst>
    <ext xmlns:x14="http://schemas.microsoft.com/office/spreadsheetml/2009/9/main" uri="{504A1905-F514-4f6f-8877-14C23A59335A}">
      <x14:table altTextSummary="Внесите плановые и фактические расходы на кредиты в эту таблицу. Разница рассчитывается автоматически, а значки обновляются"/>
    </ext>
  </extLst>
</table>
</file>

<file path=xl/theme/theme1.xml><?xml version="1.0" encoding="utf-8"?>
<a:theme xmlns:a="http://schemas.openxmlformats.org/drawingml/2006/main" name="Office Theme">
  <a:themeElements>
    <a:clrScheme name="Custom 24">
      <a:dk1>
        <a:sysClr val="windowText" lastClr="000000"/>
      </a:dk1>
      <a:lt1>
        <a:sysClr val="window" lastClr="FFFFFF"/>
      </a:lt1>
      <a:dk2>
        <a:srgbClr val="2F4158"/>
      </a:dk2>
      <a:lt2>
        <a:srgbClr val="F2F2F2"/>
      </a:lt2>
      <a:accent1>
        <a:srgbClr val="D0DE4E"/>
      </a:accent1>
      <a:accent2>
        <a:srgbClr val="3D5157"/>
      </a:accent2>
      <a:accent3>
        <a:srgbClr val="47653F"/>
      </a:accent3>
      <a:accent4>
        <a:srgbClr val="607E4C"/>
      </a:accent4>
      <a:accent5>
        <a:srgbClr val="78A141"/>
      </a:accent5>
      <a:accent6>
        <a:srgbClr val="9BBB59"/>
      </a:accent6>
      <a:hlink>
        <a:srgbClr val="9BBB59"/>
      </a:hlink>
      <a:folHlink>
        <a:srgbClr val="9BBB59"/>
      </a:folHlink>
    </a:clrScheme>
    <a:fontScheme name="Custom 5">
      <a:majorFont>
        <a:latin typeface="Franklin Gothic Demi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5"/>
  <sheetViews>
    <sheetView showGridLines="0" tabSelected="1" zoomScale="80" zoomScaleNormal="80" workbookViewId="0">
      <selection activeCell="B1" sqref="B1:J1"/>
    </sheetView>
  </sheetViews>
  <sheetFormatPr defaultRowHeight="13.45" x14ac:dyDescent="0.3"/>
  <cols>
    <col min="1" max="1" width="2.296875" customWidth="1"/>
    <col min="2" max="2" width="46.69921875" customWidth="1"/>
    <col min="3" max="5" width="26.8984375" customWidth="1"/>
    <col min="6" max="6" width="4.3984375" customWidth="1"/>
    <col min="7" max="7" width="46.69921875" customWidth="1"/>
    <col min="8" max="10" width="26.8984375" customWidth="1"/>
  </cols>
  <sheetData>
    <row r="1" spans="1:10" ht="71.5" customHeight="1" x14ac:dyDescent="0.3">
      <c r="A1" s="6"/>
      <c r="B1" s="167" t="s">
        <v>80</v>
      </c>
      <c r="C1" s="168"/>
      <c r="D1" s="168"/>
      <c r="E1" s="168"/>
      <c r="F1" s="168"/>
      <c r="G1" s="168"/>
      <c r="H1" s="168"/>
      <c r="I1" s="168"/>
      <c r="J1" s="168"/>
    </row>
    <row r="2" spans="1:10" ht="20.149999999999999" customHeight="1" x14ac:dyDescent="0.3">
      <c r="A2" s="1"/>
      <c r="B2" s="5"/>
      <c r="C2" s="4"/>
      <c r="D2" s="4"/>
      <c r="E2" s="4"/>
      <c r="F2" s="4"/>
      <c r="G2" s="4"/>
      <c r="H2" s="4"/>
      <c r="I2" s="4"/>
      <c r="J2" s="4"/>
    </row>
    <row r="3" spans="1:10" ht="18" customHeight="1" x14ac:dyDescent="0.3">
      <c r="A3" s="1"/>
      <c r="B3" s="146" t="s">
        <v>0</v>
      </c>
      <c r="C3" s="148" t="s">
        <v>68</v>
      </c>
      <c r="D3" s="149"/>
      <c r="E3" s="76"/>
      <c r="F3" s="3"/>
      <c r="G3" s="63" t="s">
        <v>43</v>
      </c>
      <c r="H3" s="156" t="s">
        <v>65</v>
      </c>
      <c r="I3" s="157"/>
      <c r="J3" s="69">
        <f>SUM(C23,C33,C40,C46,C54,C64,H22,H31,H38,H44,H50,H57)</f>
        <v>0</v>
      </c>
    </row>
    <row r="4" spans="1:10" ht="18" customHeight="1" thickBot="1" x14ac:dyDescent="0.35">
      <c r="A4" s="1"/>
      <c r="B4" s="144"/>
      <c r="C4" s="150" t="s">
        <v>69</v>
      </c>
      <c r="D4" s="151"/>
      <c r="E4" s="77"/>
      <c r="F4" s="3"/>
      <c r="G4" s="73" t="s">
        <v>44</v>
      </c>
      <c r="H4" s="158" t="s">
        <v>66</v>
      </c>
      <c r="I4" s="159"/>
      <c r="J4" s="70">
        <f>SUM(D23,D33,D40,D46,D54,D64,I22,I31,I38,I44,I50,I57)</f>
        <v>0</v>
      </c>
    </row>
    <row r="5" spans="1:10" ht="18" customHeight="1" thickBot="1" x14ac:dyDescent="0.35">
      <c r="A5" s="1"/>
      <c r="B5" s="144"/>
      <c r="C5" s="150" t="s">
        <v>70</v>
      </c>
      <c r="D5" s="151"/>
      <c r="E5" s="164"/>
      <c r="F5" s="3"/>
      <c r="G5" s="165"/>
      <c r="H5" s="137"/>
      <c r="I5" s="138"/>
      <c r="J5" s="70"/>
    </row>
    <row r="6" spans="1:10" ht="18" customHeight="1" thickBot="1" x14ac:dyDescent="0.35">
      <c r="A6" s="1"/>
      <c r="B6" s="147"/>
      <c r="C6" s="139" t="s">
        <v>39</v>
      </c>
      <c r="D6" s="140"/>
      <c r="E6" s="78">
        <f>SUM(E3:E5)</f>
        <v>0</v>
      </c>
      <c r="F6" s="3"/>
      <c r="G6" s="154" t="s">
        <v>45</v>
      </c>
      <c r="H6" s="154"/>
      <c r="I6" s="155"/>
      <c r="J6" s="68">
        <f>SUM(E23,E33,E40,E46,E54,E64,J22,J31,J38,J44,J50,J57)</f>
        <v>0</v>
      </c>
    </row>
    <row r="7" spans="1:10" ht="18" customHeight="1" x14ac:dyDescent="0.3">
      <c r="A7" s="1"/>
      <c r="B7" s="143" t="s">
        <v>1</v>
      </c>
      <c r="C7" s="148" t="s">
        <v>68</v>
      </c>
      <c r="D7" s="149"/>
      <c r="E7" s="79"/>
      <c r="F7" s="3"/>
      <c r="G7" s="67" t="s">
        <v>46</v>
      </c>
      <c r="H7" s="156" t="s">
        <v>65</v>
      </c>
      <c r="I7" s="157"/>
      <c r="J7" s="75">
        <f>E6-J3</f>
        <v>0</v>
      </c>
    </row>
    <row r="8" spans="1:10" ht="18" customHeight="1" thickBot="1" x14ac:dyDescent="0.35">
      <c r="A8" s="1"/>
      <c r="B8" s="144"/>
      <c r="C8" s="150" t="s">
        <v>69</v>
      </c>
      <c r="D8" s="151"/>
      <c r="E8" s="80"/>
      <c r="F8" s="3"/>
      <c r="G8" s="72" t="s">
        <v>47</v>
      </c>
      <c r="H8" s="158" t="s">
        <v>66</v>
      </c>
      <c r="I8" s="159"/>
      <c r="J8" s="71">
        <f>E10-J4</f>
        <v>0</v>
      </c>
    </row>
    <row r="9" spans="1:10" ht="18" customHeight="1" thickBot="1" x14ac:dyDescent="0.35">
      <c r="A9" s="1"/>
      <c r="B9" s="144"/>
      <c r="C9" s="150" t="s">
        <v>70</v>
      </c>
      <c r="D9" s="151"/>
      <c r="E9" s="166"/>
      <c r="F9" s="3"/>
      <c r="G9" s="165"/>
      <c r="H9" s="137"/>
      <c r="I9" s="138"/>
      <c r="J9" s="71"/>
    </row>
    <row r="10" spans="1:10" ht="18" customHeight="1" thickBot="1" x14ac:dyDescent="0.35">
      <c r="A10" s="1"/>
      <c r="B10" s="145"/>
      <c r="C10" s="141" t="s">
        <v>39</v>
      </c>
      <c r="D10" s="142"/>
      <c r="E10" s="81">
        <f>SUM(E7:E9)</f>
        <v>0</v>
      </c>
      <c r="F10" s="3"/>
      <c r="G10" s="152" t="s">
        <v>48</v>
      </c>
      <c r="H10" s="152"/>
      <c r="I10" s="153"/>
      <c r="J10" s="74">
        <f>J8-J7</f>
        <v>0</v>
      </c>
    </row>
    <row r="11" spans="1:10" ht="20.149999999999999" customHeight="1" thickBot="1" x14ac:dyDescent="0.35">
      <c r="A11" s="1"/>
      <c r="B11" s="60"/>
      <c r="C11" s="60"/>
      <c r="D11" s="60"/>
      <c r="E11" s="65"/>
      <c r="F11" s="3"/>
      <c r="G11" s="66"/>
      <c r="H11" s="66"/>
      <c r="I11" s="66"/>
      <c r="J11" s="64"/>
    </row>
    <row r="12" spans="1:10" ht="18" customHeight="1" thickBot="1" x14ac:dyDescent="0.35">
      <c r="A12" s="1"/>
      <c r="B12" s="8" t="s">
        <v>2</v>
      </c>
      <c r="C12" s="11" t="s">
        <v>40</v>
      </c>
      <c r="D12" s="11" t="s">
        <v>41</v>
      </c>
      <c r="E12" s="12" t="s">
        <v>42</v>
      </c>
      <c r="F12" s="13"/>
      <c r="G12" s="9" t="s">
        <v>49</v>
      </c>
      <c r="H12" s="26" t="s">
        <v>40</v>
      </c>
      <c r="I12" s="27" t="s">
        <v>41</v>
      </c>
      <c r="J12" s="28" t="s">
        <v>42</v>
      </c>
    </row>
    <row r="13" spans="1:10" ht="18" customHeight="1" thickBot="1" x14ac:dyDescent="0.35">
      <c r="A13" s="1"/>
      <c r="B13" s="35" t="s">
        <v>3</v>
      </c>
      <c r="C13" s="96"/>
      <c r="D13" s="97"/>
      <c r="E13" s="98">
        <f>Жилье[[#This Row],[Плановые затраты]]-Жилье[[#This Row],[Фактические затраты]]</f>
        <v>0</v>
      </c>
      <c r="F13" s="7"/>
      <c r="G13" s="29" t="s">
        <v>50</v>
      </c>
      <c r="H13" s="82"/>
      <c r="I13" s="82"/>
      <c r="J13" s="82">
        <f>Развлечения[[#This Row],[Плановые затраты]]-Развлечения[[#This Row],[Фактические затраты]]</f>
        <v>0</v>
      </c>
    </row>
    <row r="14" spans="1:10" ht="18" customHeight="1" thickBot="1" x14ac:dyDescent="0.35">
      <c r="A14" s="1"/>
      <c r="B14" s="36" t="s">
        <v>4</v>
      </c>
      <c r="C14" s="99"/>
      <c r="D14" s="99"/>
      <c r="E14" s="99">
        <f>Жилье[[#This Row],[Плановые затраты]]-Жилье[[#This Row],[Фактические затраты]]</f>
        <v>0</v>
      </c>
      <c r="F14" s="2"/>
      <c r="G14" s="30" t="s">
        <v>51</v>
      </c>
      <c r="H14" s="83"/>
      <c r="I14" s="83"/>
      <c r="J14" s="83">
        <f>Развлечения[[#This Row],[Плановые затраты]]-Развлечения[[#This Row],[Фактические затраты]]</f>
        <v>0</v>
      </c>
    </row>
    <row r="15" spans="1:10" ht="18" customHeight="1" thickBot="1" x14ac:dyDescent="0.35">
      <c r="A15" s="1"/>
      <c r="B15" s="35" t="s">
        <v>5</v>
      </c>
      <c r="C15" s="100"/>
      <c r="D15" s="101"/>
      <c r="E15" s="101">
        <f>Жилье[[#This Row],[Плановые затраты]]-Жилье[[#This Row],[Фактические затраты]]</f>
        <v>0</v>
      </c>
      <c r="F15" s="2"/>
      <c r="G15" s="31" t="s">
        <v>52</v>
      </c>
      <c r="H15" s="82"/>
      <c r="I15" s="84"/>
      <c r="J15" s="84">
        <f>Развлечения[[#This Row],[Плановые затраты]]-Развлечения[[#This Row],[Фактические затраты]]</f>
        <v>0</v>
      </c>
    </row>
    <row r="16" spans="1:10" ht="18" customHeight="1" thickBot="1" x14ac:dyDescent="0.35">
      <c r="A16" s="1"/>
      <c r="B16" s="36" t="s">
        <v>6</v>
      </c>
      <c r="C16" s="102"/>
      <c r="D16" s="99"/>
      <c r="E16" s="99">
        <f>Жилье[[#This Row],[Плановые затраты]]-Жилье[[#This Row],[Фактические затраты]]</f>
        <v>0</v>
      </c>
      <c r="F16" s="2"/>
      <c r="G16" s="32" t="s">
        <v>53</v>
      </c>
      <c r="H16" s="85"/>
      <c r="I16" s="85"/>
      <c r="J16" s="83">
        <f>Развлечения[[#This Row],[Плановые затраты]]-Развлечения[[#This Row],[Фактические затраты]]</f>
        <v>0</v>
      </c>
    </row>
    <row r="17" spans="1:10" ht="18" customHeight="1" thickBot="1" x14ac:dyDescent="0.35">
      <c r="A17" s="1"/>
      <c r="B17" s="35" t="s">
        <v>7</v>
      </c>
      <c r="C17" s="101"/>
      <c r="D17" s="101"/>
      <c r="E17" s="101">
        <f>Жилье[[#This Row],[Плановые затраты]]-Жилье[[#This Row],[Фактические затраты]]</f>
        <v>0</v>
      </c>
      <c r="F17" s="2"/>
      <c r="G17" s="29" t="s">
        <v>54</v>
      </c>
      <c r="H17" s="84"/>
      <c r="I17" s="84"/>
      <c r="J17" s="86">
        <f>Развлечения[[#This Row],[Плановые затраты]]-Развлечения[[#This Row],[Фактические затраты]]</f>
        <v>0</v>
      </c>
    </row>
    <row r="18" spans="1:10" ht="18" customHeight="1" thickBot="1" x14ac:dyDescent="0.35">
      <c r="A18" s="1"/>
      <c r="B18" s="36" t="s">
        <v>8</v>
      </c>
      <c r="C18" s="99"/>
      <c r="D18" s="103"/>
      <c r="E18" s="99">
        <f>Жилье[[#This Row],[Плановые затраты]]-Жилье[[#This Row],[Фактические затраты]]</f>
        <v>0</v>
      </c>
      <c r="F18" s="2"/>
      <c r="G18" s="32" t="s">
        <v>55</v>
      </c>
      <c r="H18" s="87"/>
      <c r="I18" s="87"/>
      <c r="J18" s="88">
        <f>Развлечения[[#This Row],[Плановые затраты]]-Развлечения[[#This Row],[Фактические затраты]]</f>
        <v>0</v>
      </c>
    </row>
    <row r="19" spans="1:10" ht="18" customHeight="1" thickBot="1" x14ac:dyDescent="0.35">
      <c r="A19" s="1"/>
      <c r="B19" s="35" t="s">
        <v>9</v>
      </c>
      <c r="C19" s="101"/>
      <c r="D19" s="100"/>
      <c r="E19" s="100">
        <f>Жилье[[#This Row],[Плановые затраты]]-Жилье[[#This Row],[Фактические затраты]]</f>
        <v>0</v>
      </c>
      <c r="F19" s="2"/>
      <c r="G19" s="33" t="s">
        <v>12</v>
      </c>
      <c r="H19" s="89"/>
      <c r="I19" s="89"/>
      <c r="J19" s="90">
        <f>Развлечения[[#This Row],[Плановые затраты]]-Развлечения[[#This Row],[Фактические затраты]]</f>
        <v>0</v>
      </c>
    </row>
    <row r="20" spans="1:10" ht="18" customHeight="1" thickBot="1" x14ac:dyDescent="0.35">
      <c r="A20" s="1"/>
      <c r="B20" s="36" t="s">
        <v>10</v>
      </c>
      <c r="C20" s="99"/>
      <c r="D20" s="104"/>
      <c r="E20" s="99">
        <f>Жилье[[#This Row],[Плановые затраты]]-Жилье[[#This Row],[Фактические затраты]]</f>
        <v>0</v>
      </c>
      <c r="F20" s="2"/>
      <c r="G20" s="32" t="s">
        <v>12</v>
      </c>
      <c r="H20" s="83"/>
      <c r="I20" s="83"/>
      <c r="J20" s="91">
        <f>Развлечения[[#This Row],[Плановые затраты]]-Развлечения[[#This Row],[Фактические затраты]]</f>
        <v>0</v>
      </c>
    </row>
    <row r="21" spans="1:10" ht="18" customHeight="1" thickBot="1" x14ac:dyDescent="0.35">
      <c r="A21" s="1"/>
      <c r="B21" s="37" t="s">
        <v>11</v>
      </c>
      <c r="C21" s="105"/>
      <c r="D21" s="105"/>
      <c r="E21" s="100">
        <f>Жилье[[#This Row],[Плановые затраты]]-Жилье[[#This Row],[Фактические затраты]]</f>
        <v>0</v>
      </c>
      <c r="F21" s="2"/>
      <c r="G21" s="29" t="s">
        <v>12</v>
      </c>
      <c r="H21" s="82"/>
      <c r="I21" s="82"/>
      <c r="J21" s="92">
        <f>Развлечения[[#This Row],[Плановые затраты]]-Развлечения[[#This Row],[Фактические затраты]]</f>
        <v>0</v>
      </c>
    </row>
    <row r="22" spans="1:10" ht="18" customHeight="1" thickBot="1" x14ac:dyDescent="0.35">
      <c r="A22" s="1"/>
      <c r="B22" s="38" t="s">
        <v>12</v>
      </c>
      <c r="C22" s="106"/>
      <c r="D22" s="106"/>
      <c r="E22" s="107">
        <f>Жилье[[#This Row],[Плановые затраты]]-Жилье[[#This Row],[Фактические затраты]]</f>
        <v>0</v>
      </c>
      <c r="F22" s="2"/>
      <c r="G22" s="34" t="s">
        <v>67</v>
      </c>
      <c r="H22" s="93">
        <f>SUBTOTAL(109,Развлечения[Плановые затраты])</f>
        <v>0</v>
      </c>
      <c r="I22" s="94">
        <f>SUBTOTAL(109,Развлечения[Фактические затраты])</f>
        <v>0</v>
      </c>
      <c r="J22" s="95">
        <f>SUBTOTAL(109,Развлечения[Разница])</f>
        <v>0</v>
      </c>
    </row>
    <row r="23" spans="1:10" ht="18" customHeight="1" thickBot="1" x14ac:dyDescent="0.35">
      <c r="A23" s="1"/>
      <c r="B23" s="20" t="s">
        <v>67</v>
      </c>
      <c r="C23" s="108">
        <f>SUBTOTAL(109,Жилье[Плановые затраты])</f>
        <v>0</v>
      </c>
      <c r="D23" s="109">
        <f>SUBTOTAL(109,Жилье[Фактические затраты])</f>
        <v>0</v>
      </c>
      <c r="E23" s="110">
        <f>SUBTOTAL(109,Жилье[Разница])</f>
        <v>0</v>
      </c>
      <c r="F23" s="2"/>
      <c r="G23" s="163"/>
      <c r="H23" s="163"/>
      <c r="I23" s="163"/>
      <c r="J23" s="163"/>
    </row>
    <row r="24" spans="1:10" ht="18" customHeight="1" thickBot="1" x14ac:dyDescent="0.35">
      <c r="A24" s="1"/>
      <c r="B24" s="162"/>
      <c r="C24" s="162"/>
      <c r="D24" s="162"/>
      <c r="E24" s="162"/>
      <c r="F24" s="2"/>
      <c r="G24" s="10" t="s">
        <v>56</v>
      </c>
      <c r="H24" s="19" t="s">
        <v>40</v>
      </c>
      <c r="I24" s="19" t="s">
        <v>41</v>
      </c>
      <c r="J24" s="18" t="s">
        <v>42</v>
      </c>
    </row>
    <row r="25" spans="1:10" ht="18" customHeight="1" thickBot="1" x14ac:dyDescent="0.35">
      <c r="A25" s="1"/>
      <c r="B25" s="39" t="s">
        <v>13</v>
      </c>
      <c r="C25" s="26" t="s">
        <v>40</v>
      </c>
      <c r="D25" s="27" t="s">
        <v>41</v>
      </c>
      <c r="E25" s="27" t="s">
        <v>42</v>
      </c>
      <c r="F25" s="2"/>
      <c r="G25" s="35" t="s">
        <v>57</v>
      </c>
      <c r="H25" s="96"/>
      <c r="I25" s="101"/>
      <c r="J25" s="126">
        <f>Кредиты[[#This Row],[Плановые затраты]]-Кредиты[[#This Row],[Фактические затраты]]</f>
        <v>0</v>
      </c>
    </row>
    <row r="26" spans="1:10" ht="18" customHeight="1" thickBot="1" x14ac:dyDescent="0.35">
      <c r="A26" s="1"/>
      <c r="B26" s="29" t="s">
        <v>14</v>
      </c>
      <c r="C26" s="82"/>
      <c r="D26" s="82"/>
      <c r="E26" s="82">
        <f>Транспорт[[#This Row],[Плановые затраты]]-Транспорт[[#This Row],[Фактические затраты]]</f>
        <v>0</v>
      </c>
      <c r="F26" s="2"/>
      <c r="G26" s="42" t="s">
        <v>58</v>
      </c>
      <c r="H26" s="99"/>
      <c r="I26" s="103"/>
      <c r="J26" s="99">
        <f>Кредиты[[#This Row],[Плановые затраты]]-Кредиты[[#This Row],[Фактические затраты]]</f>
        <v>0</v>
      </c>
    </row>
    <row r="27" spans="1:10" ht="18" customHeight="1" thickBot="1" x14ac:dyDescent="0.35">
      <c r="A27" s="1"/>
      <c r="B27" s="32" t="s">
        <v>15</v>
      </c>
      <c r="C27" s="85"/>
      <c r="D27" s="85"/>
      <c r="E27" s="85">
        <f>Транспорт[[#This Row],[Плановые затраты]]-Транспорт[[#This Row],[Фактические затраты]]</f>
        <v>0</v>
      </c>
      <c r="F27" s="2"/>
      <c r="G27" s="43" t="s">
        <v>59</v>
      </c>
      <c r="H27" s="134"/>
      <c r="I27" s="100"/>
      <c r="J27" s="101">
        <f>Кредиты[[#This Row],[Плановые затраты]]-Кредиты[[#This Row],[Фактические затраты]]</f>
        <v>0</v>
      </c>
    </row>
    <row r="28" spans="1:10" ht="18" customHeight="1" thickBot="1" x14ac:dyDescent="0.35">
      <c r="A28" s="1"/>
      <c r="B28" s="33" t="s">
        <v>16</v>
      </c>
      <c r="C28" s="84"/>
      <c r="D28" s="84"/>
      <c r="E28" s="84">
        <f>Транспорт[[#This Row],[Плановые затраты]]-Транспорт[[#This Row],[Фактические затраты]]</f>
        <v>0</v>
      </c>
      <c r="F28" s="2"/>
      <c r="G28" s="36" t="s">
        <v>59</v>
      </c>
      <c r="H28" s="99"/>
      <c r="I28" s="103"/>
      <c r="J28" s="99">
        <f>Кредиты[[#This Row],[Плановые затраты]]-Кредиты[[#This Row],[Фактические затраты]]</f>
        <v>0</v>
      </c>
    </row>
    <row r="29" spans="1:10" ht="18" customHeight="1" thickBot="1" x14ac:dyDescent="0.35">
      <c r="A29" s="1"/>
      <c r="B29" s="32" t="s">
        <v>17</v>
      </c>
      <c r="C29" s="87"/>
      <c r="D29" s="87"/>
      <c r="E29" s="87">
        <f>Транспорт[[#This Row],[Плановые затраты]]-Транспорт[[#This Row],[Фактические затраты]]</f>
        <v>0</v>
      </c>
      <c r="F29" s="2"/>
      <c r="G29" s="44" t="s">
        <v>59</v>
      </c>
      <c r="H29" s="134"/>
      <c r="I29" s="100"/>
      <c r="J29" s="121">
        <f>Кредиты[[#This Row],[Плановые затраты]]-Кредиты[[#This Row],[Фактические затраты]]</f>
        <v>0</v>
      </c>
    </row>
    <row r="30" spans="1:10" ht="18" customHeight="1" thickBot="1" x14ac:dyDescent="0.35">
      <c r="A30" s="1"/>
      <c r="B30" s="40" t="s">
        <v>18</v>
      </c>
      <c r="C30" s="84"/>
      <c r="D30" s="84"/>
      <c r="E30" s="84">
        <f>Транспорт[[#This Row],[Плановые затраты]]-Транспорт[[#This Row],[Фактические затраты]]</f>
        <v>0</v>
      </c>
      <c r="F30" s="2"/>
      <c r="G30" s="45" t="s">
        <v>12</v>
      </c>
      <c r="H30" s="131"/>
      <c r="I30" s="104"/>
      <c r="J30" s="131">
        <f>Кредиты[[#This Row],[Плановые затраты]]-Кредиты[[#This Row],[Фактические затраты]]</f>
        <v>0</v>
      </c>
    </row>
    <row r="31" spans="1:10" ht="18" customHeight="1" thickBot="1" x14ac:dyDescent="0.35">
      <c r="A31" s="1"/>
      <c r="B31" s="41" t="s">
        <v>19</v>
      </c>
      <c r="C31" s="87"/>
      <c r="D31" s="87"/>
      <c r="E31" s="87">
        <f>Транспорт[[#This Row],[Плановые затраты]]-Транспорт[[#This Row],[Фактические затраты]]</f>
        <v>0</v>
      </c>
      <c r="F31" s="2"/>
      <c r="G31" s="10" t="s">
        <v>67</v>
      </c>
      <c r="H31" s="108">
        <f>SUBTOTAL(109,Кредиты[Плановые затраты])</f>
        <v>0</v>
      </c>
      <c r="I31" s="135">
        <f>SUBTOTAL(109,Кредиты[Фактические затраты])</f>
        <v>0</v>
      </c>
      <c r="J31" s="136">
        <f>SUBTOTAL(109,Кредиты[Разница])</f>
        <v>0</v>
      </c>
    </row>
    <row r="32" spans="1:10" ht="18" customHeight="1" x14ac:dyDescent="0.3">
      <c r="A32" s="1"/>
      <c r="B32" s="33" t="s">
        <v>12</v>
      </c>
      <c r="C32" s="89"/>
      <c r="D32" s="112"/>
      <c r="E32" s="89">
        <f>Транспорт[[#This Row],[Плановые затраты]]-Транспорт[[#This Row],[Фактические затраты]]</f>
        <v>0</v>
      </c>
      <c r="F32" s="2"/>
      <c r="G32" s="160"/>
      <c r="H32" s="160"/>
      <c r="I32" s="160"/>
      <c r="J32" s="160"/>
    </row>
    <row r="33" spans="1:10" ht="18" customHeight="1" x14ac:dyDescent="0.3">
      <c r="A33" s="1"/>
      <c r="B33" s="34" t="s">
        <v>67</v>
      </c>
      <c r="C33" s="120">
        <f>SUBTOTAL(109,Транспорт[Плановые затраты])</f>
        <v>0</v>
      </c>
      <c r="D33" s="120">
        <f>SUBTOTAL(109,Транспорт[Фактические затраты])</f>
        <v>0</v>
      </c>
      <c r="E33" s="120">
        <f>SUBTOTAL(109,Транспорт[Разница])</f>
        <v>0</v>
      </c>
      <c r="F33" s="7"/>
      <c r="G33" s="39" t="s">
        <v>60</v>
      </c>
      <c r="H33" s="26" t="s">
        <v>40</v>
      </c>
      <c r="I33" s="26" t="s">
        <v>41</v>
      </c>
      <c r="J33" s="26" t="s">
        <v>42</v>
      </c>
    </row>
    <row r="34" spans="1:10" ht="18" customHeight="1" thickBot="1" x14ac:dyDescent="0.35">
      <c r="A34" s="1"/>
      <c r="B34" s="160"/>
      <c r="C34" s="160"/>
      <c r="D34" s="160"/>
      <c r="E34" s="160"/>
      <c r="F34" s="7"/>
      <c r="G34" s="29" t="s">
        <v>71</v>
      </c>
      <c r="H34" s="89"/>
      <c r="I34" s="89"/>
      <c r="J34" s="89">
        <f>Налоги[[#This Row],[Плановые затраты]]-Налоги[[#This Row],[Фактические затраты]]</f>
        <v>0</v>
      </c>
    </row>
    <row r="35" spans="1:10" ht="18" customHeight="1" thickBot="1" x14ac:dyDescent="0.35">
      <c r="A35" s="1"/>
      <c r="B35" s="10" t="s">
        <v>20</v>
      </c>
      <c r="C35" s="17" t="s">
        <v>40</v>
      </c>
      <c r="D35" s="16" t="s">
        <v>41</v>
      </c>
      <c r="E35" s="15" t="s">
        <v>42</v>
      </c>
      <c r="F35" s="7"/>
      <c r="G35" s="46" t="s">
        <v>72</v>
      </c>
      <c r="H35" s="83"/>
      <c r="I35" s="111"/>
      <c r="J35" s="111">
        <f>Налоги[[#This Row],[Плановые затраты]]-Налоги[[#This Row],[Фактические затраты]]</f>
        <v>0</v>
      </c>
    </row>
    <row r="36" spans="1:10" ht="18" customHeight="1" thickBot="1" x14ac:dyDescent="0.35">
      <c r="A36" s="23"/>
      <c r="B36" s="47" t="s">
        <v>21</v>
      </c>
      <c r="C36" s="126"/>
      <c r="D36" s="127"/>
      <c r="E36" s="96">
        <f>Страхование[[#This Row],[Плановые затраты]]-Страхование[[#This Row],[Фактические затраты]]</f>
        <v>0</v>
      </c>
      <c r="F36" s="7"/>
      <c r="G36" s="40" t="s">
        <v>73</v>
      </c>
      <c r="H36" s="84"/>
      <c r="I36" s="112"/>
      <c r="J36" s="112">
        <f>Налоги[[#This Row],[Плановые затраты]]-Налоги[[#This Row],[Фактические затраты]]</f>
        <v>0</v>
      </c>
    </row>
    <row r="37" spans="1:10" ht="18" customHeight="1" thickBot="1" x14ac:dyDescent="0.35">
      <c r="A37" s="23"/>
      <c r="B37" s="48" t="s">
        <v>22</v>
      </c>
      <c r="C37" s="99"/>
      <c r="D37" s="128"/>
      <c r="E37" s="129">
        <f>Страхование[[#This Row],[Плановые затраты]]-Страхование[[#This Row],[Фактические затраты]]</f>
        <v>0</v>
      </c>
      <c r="F37" s="7"/>
      <c r="G37" s="46" t="s">
        <v>12</v>
      </c>
      <c r="H37" s="111"/>
      <c r="I37" s="111"/>
      <c r="J37" s="111">
        <f>Налоги[[#This Row],[Плановые затраты]]-Налоги[[#This Row],[Фактические затраты]]</f>
        <v>0</v>
      </c>
    </row>
    <row r="38" spans="1:10" ht="18" customHeight="1" thickBot="1" x14ac:dyDescent="0.35">
      <c r="A38" s="23"/>
      <c r="B38" s="49" t="s">
        <v>23</v>
      </c>
      <c r="C38" s="101"/>
      <c r="D38" s="130"/>
      <c r="E38" s="101">
        <f>Страхование[[#This Row],[Плановые затраты]]-Страхование[[#This Row],[Фактические затраты]]</f>
        <v>0</v>
      </c>
      <c r="F38" s="7"/>
      <c r="G38" s="34" t="s">
        <v>67</v>
      </c>
      <c r="H38" s="120">
        <f>SUBTOTAL(109,Налоги[Плановые затраты])</f>
        <v>0</v>
      </c>
      <c r="I38" s="120">
        <f>SUBTOTAL(109,Налоги[Фактические затраты])</f>
        <v>0</v>
      </c>
      <c r="J38" s="120">
        <f>SUBTOTAL(109,Налоги[Разница])</f>
        <v>0</v>
      </c>
    </row>
    <row r="39" spans="1:10" ht="18" customHeight="1" thickBot="1" x14ac:dyDescent="0.35">
      <c r="A39" s="23"/>
      <c r="B39" s="50" t="s">
        <v>12</v>
      </c>
      <c r="C39" s="131"/>
      <c r="D39" s="132"/>
      <c r="E39" s="131">
        <f>Страхование[[#This Row],[Плановые затраты]]-Страхование[[#This Row],[Фактические затраты]]</f>
        <v>0</v>
      </c>
      <c r="F39" s="2"/>
      <c r="G39" s="160"/>
      <c r="H39" s="160"/>
      <c r="I39" s="160"/>
      <c r="J39" s="160"/>
    </row>
    <row r="40" spans="1:10" ht="18" customHeight="1" thickBot="1" x14ac:dyDescent="0.35">
      <c r="A40" s="1"/>
      <c r="B40" s="10" t="s">
        <v>67</v>
      </c>
      <c r="C40" s="118">
        <f>SUBTOTAL(109,Страхование[Плановые затраты])</f>
        <v>0</v>
      </c>
      <c r="D40" s="133">
        <f>SUBTOTAL(109,Страхование[Фактические затраты])</f>
        <v>0</v>
      </c>
      <c r="E40" s="125">
        <f>SUBTOTAL(109,Страхование[Разница])</f>
        <v>0</v>
      </c>
      <c r="F40" s="2"/>
      <c r="G40" s="21" t="s">
        <v>74</v>
      </c>
      <c r="H40" s="22" t="s">
        <v>40</v>
      </c>
      <c r="I40" s="14" t="s">
        <v>41</v>
      </c>
      <c r="J40" s="15" t="s">
        <v>42</v>
      </c>
    </row>
    <row r="41" spans="1:10" ht="18" customHeight="1" thickBot="1" x14ac:dyDescent="0.35">
      <c r="A41" s="1"/>
      <c r="B41" s="160"/>
      <c r="C41" s="160"/>
      <c r="D41" s="160"/>
      <c r="E41" s="160"/>
      <c r="F41" s="24"/>
      <c r="G41" s="52" t="s">
        <v>75</v>
      </c>
      <c r="H41" s="96"/>
      <c r="I41" s="90"/>
      <c r="J41" s="98">
        <f>СбереженияИнвестиции[[#This Row],[Плановые затраты]]-СбереженияИнвестиции[[#This Row],[Фактические затраты]]</f>
        <v>0</v>
      </c>
    </row>
    <row r="42" spans="1:10" ht="18" customHeight="1" thickBot="1" x14ac:dyDescent="0.35">
      <c r="A42" s="1"/>
      <c r="B42" s="39" t="s">
        <v>24</v>
      </c>
      <c r="C42" s="51" t="s">
        <v>40</v>
      </c>
      <c r="D42" s="26" t="s">
        <v>41</v>
      </c>
      <c r="E42" s="26" t="s">
        <v>42</v>
      </c>
      <c r="F42" s="24"/>
      <c r="G42" s="36" t="s">
        <v>76</v>
      </c>
      <c r="H42" s="102"/>
      <c r="I42" s="99"/>
      <c r="J42" s="99">
        <f>СбереженияИнвестиции[[#This Row],[Плановые затраты]]-СбереженияИнвестиции[[#This Row],[Фактические затраты]]</f>
        <v>0</v>
      </c>
    </row>
    <row r="43" spans="1:10" ht="18" customHeight="1" thickBot="1" x14ac:dyDescent="0.35">
      <c r="A43" s="1"/>
      <c r="B43" s="29" t="s">
        <v>25</v>
      </c>
      <c r="C43" s="90"/>
      <c r="D43" s="89"/>
      <c r="E43" s="89">
        <f>Еда[[#This Row],[Плановые затраты]]-Еда[[#This Row],[Фактические затраты]]</f>
        <v>0</v>
      </c>
      <c r="F43" s="24"/>
      <c r="G43" s="53" t="s">
        <v>12</v>
      </c>
      <c r="H43" s="122"/>
      <c r="I43" s="90"/>
      <c r="J43" s="123">
        <f>СбереженияИнвестиции[[#This Row],[Плановые затраты]]-СбереженияИнвестиции[[#This Row],[Фактические затраты]]</f>
        <v>0</v>
      </c>
    </row>
    <row r="44" spans="1:10" ht="18" customHeight="1" thickBot="1" x14ac:dyDescent="0.35">
      <c r="A44" s="1"/>
      <c r="B44" s="32" t="s">
        <v>26</v>
      </c>
      <c r="C44" s="91"/>
      <c r="D44" s="83"/>
      <c r="E44" s="83">
        <f>Еда[[#This Row],[Плановые затраты]]-Еда[[#This Row],[Фактические затраты]]</f>
        <v>0</v>
      </c>
      <c r="F44" s="2"/>
      <c r="G44" s="21" t="s">
        <v>67</v>
      </c>
      <c r="H44" s="109">
        <f>SUBTOTAL(109,СбереженияИнвестиции[Плановые затраты])</f>
        <v>0</v>
      </c>
      <c r="I44" s="124">
        <f>SUBTOTAL(109,СбереженияИнвестиции[Фактические затраты])</f>
        <v>0</v>
      </c>
      <c r="J44" s="125">
        <f>SUBTOTAL(109,СбереженияИнвестиции[Разница])</f>
        <v>0</v>
      </c>
    </row>
    <row r="45" spans="1:10" ht="18" customHeight="1" x14ac:dyDescent="0.3">
      <c r="A45" s="1"/>
      <c r="B45" s="33" t="s">
        <v>12</v>
      </c>
      <c r="C45" s="90"/>
      <c r="D45" s="89"/>
      <c r="E45" s="89">
        <f>Еда[[#This Row],[Плановые затраты]]-Еда[[#This Row],[Фактические затраты]]</f>
        <v>0</v>
      </c>
      <c r="F45" s="2"/>
      <c r="G45" s="160"/>
      <c r="H45" s="160"/>
      <c r="I45" s="160"/>
      <c r="J45" s="160"/>
    </row>
    <row r="46" spans="1:10" ht="18" customHeight="1" x14ac:dyDescent="0.3">
      <c r="A46" s="1"/>
      <c r="B46" s="34" t="s">
        <v>67</v>
      </c>
      <c r="C46" s="119">
        <f>SUBTOTAL(109,Еда[Плановые затраты])</f>
        <v>0</v>
      </c>
      <c r="D46" s="120">
        <f>SUBTOTAL(109,Еда[Фактические затраты])</f>
        <v>0</v>
      </c>
      <c r="E46" s="120">
        <f>SUBTOTAL(109,Еда[Разница])</f>
        <v>0</v>
      </c>
      <c r="F46" s="2"/>
      <c r="G46" s="39" t="s">
        <v>77</v>
      </c>
      <c r="H46" s="51" t="s">
        <v>40</v>
      </c>
      <c r="I46" s="26" t="s">
        <v>41</v>
      </c>
      <c r="J46" s="28" t="s">
        <v>42</v>
      </c>
    </row>
    <row r="47" spans="1:10" ht="18" customHeight="1" thickBot="1" x14ac:dyDescent="0.35">
      <c r="A47" s="1"/>
      <c r="B47" s="160"/>
      <c r="C47" s="160"/>
      <c r="D47" s="160"/>
      <c r="E47" s="160"/>
      <c r="F47" s="7"/>
      <c r="G47" s="54" t="s">
        <v>78</v>
      </c>
      <c r="H47" s="90"/>
      <c r="I47" s="89"/>
      <c r="J47" s="90">
        <f>ПодаркиПожертвования[[#This Row],[Плановые затраты]]-ПодаркиПожертвования[[#This Row],[Фактические затраты]]</f>
        <v>0</v>
      </c>
    </row>
    <row r="48" spans="1:10" ht="18" customHeight="1" thickBot="1" x14ac:dyDescent="0.35">
      <c r="A48" s="1"/>
      <c r="B48" s="21" t="s">
        <v>27</v>
      </c>
      <c r="C48" s="25" t="s">
        <v>40</v>
      </c>
      <c r="D48" s="25" t="s">
        <v>41</v>
      </c>
      <c r="E48" s="25" t="s">
        <v>42</v>
      </c>
      <c r="F48" s="7"/>
      <c r="G48" s="46" t="s">
        <v>79</v>
      </c>
      <c r="H48" s="91"/>
      <c r="I48" s="83"/>
      <c r="J48" s="91">
        <f>ПодаркиПожертвования[[#This Row],[Плановые затраты]]-ПодаркиПожертвования[[#This Row],[Фактические затраты]]</f>
        <v>0</v>
      </c>
    </row>
    <row r="49" spans="1:10" ht="18" customHeight="1" thickBot="1" x14ac:dyDescent="0.35">
      <c r="A49" s="1"/>
      <c r="B49" s="56" t="s">
        <v>28</v>
      </c>
      <c r="C49" s="101"/>
      <c r="D49" s="101"/>
      <c r="E49" s="96">
        <f>Домашние_животные[[#This Row],[Плановые затраты]]-Домашние_животные[[#This Row],[Фактические затраты]]</f>
        <v>0</v>
      </c>
      <c r="F49" s="7"/>
      <c r="G49" s="55" t="s">
        <v>12</v>
      </c>
      <c r="H49" s="90"/>
      <c r="I49" s="89"/>
      <c r="J49" s="90">
        <f>ПодаркиПожертвования[[#This Row],[Плановые затраты]]-ПодаркиПожертвования[[#This Row],[Фактические затраты]]</f>
        <v>0</v>
      </c>
    </row>
    <row r="50" spans="1:10" ht="18" customHeight="1" thickBot="1" x14ac:dyDescent="0.35">
      <c r="A50" s="1"/>
      <c r="B50" s="36" t="s">
        <v>29</v>
      </c>
      <c r="C50" s="99"/>
      <c r="D50" s="99"/>
      <c r="E50" s="99">
        <f>Домашние_животные[[#This Row],[Плановые затраты]]-Домашние_животные[[#This Row],[Фактические затраты]]</f>
        <v>0</v>
      </c>
      <c r="F50" s="2"/>
      <c r="G50" s="34" t="s">
        <v>67</v>
      </c>
      <c r="H50" s="119">
        <f>SUBTOTAL(109,ПодаркиПожертвования[Плановые затраты])</f>
        <v>0</v>
      </c>
      <c r="I50" s="120">
        <f>SUBTOTAL(109,ПодаркиПожертвования[Фактические затраты])</f>
        <v>0</v>
      </c>
      <c r="J50" s="113">
        <f>SUBTOTAL(109,ПодаркиПожертвования[Разница])</f>
        <v>0</v>
      </c>
    </row>
    <row r="51" spans="1:10" ht="18" customHeight="1" thickBot="1" x14ac:dyDescent="0.35">
      <c r="A51" s="1"/>
      <c r="B51" s="56" t="s">
        <v>30</v>
      </c>
      <c r="C51" s="101"/>
      <c r="D51" s="100"/>
      <c r="E51" s="121">
        <f>Домашние_животные[[#This Row],[Плановые затраты]]-Домашние_животные[[#This Row],[Фактические затраты]]</f>
        <v>0</v>
      </c>
      <c r="F51" s="2"/>
      <c r="G51" s="160"/>
      <c r="H51" s="160"/>
      <c r="I51" s="160"/>
      <c r="J51" s="160"/>
    </row>
    <row r="52" spans="1:10" ht="18" customHeight="1" thickBot="1" x14ac:dyDescent="0.35">
      <c r="A52" s="1"/>
      <c r="B52" s="36" t="s">
        <v>31</v>
      </c>
      <c r="C52" s="99"/>
      <c r="D52" s="102"/>
      <c r="E52" s="99">
        <f>Домашние_животные[[#This Row],[Плановые затраты]]-Домашние_животные[[#This Row],[Фактические затраты]]</f>
        <v>0</v>
      </c>
      <c r="F52" s="2"/>
      <c r="G52" s="21" t="s">
        <v>61</v>
      </c>
      <c r="H52" s="22" t="s">
        <v>40</v>
      </c>
      <c r="I52" s="17" t="s">
        <v>41</v>
      </c>
      <c r="J52" s="17" t="s">
        <v>42</v>
      </c>
    </row>
    <row r="53" spans="1:10" ht="18" customHeight="1" thickBot="1" x14ac:dyDescent="0.35">
      <c r="A53" s="1"/>
      <c r="B53" s="57" t="s">
        <v>12</v>
      </c>
      <c r="C53" s="122"/>
      <c r="D53" s="101"/>
      <c r="E53" s="101">
        <f>Домашние_животные[[#This Row],[Плановые затраты]]-Домашние_животные[[#This Row],[Фактические затраты]]</f>
        <v>0</v>
      </c>
      <c r="F53" s="24"/>
      <c r="G53" s="53" t="s">
        <v>62</v>
      </c>
      <c r="H53" s="97"/>
      <c r="I53" s="101"/>
      <c r="J53" s="101">
        <f>Юридические_расходы[[#This Row],[Плановые затраты]]-Юридические_расходы[[#This Row],[Фактические затраты]]</f>
        <v>0</v>
      </c>
    </row>
    <row r="54" spans="1:10" ht="18" customHeight="1" thickBot="1" x14ac:dyDescent="0.35">
      <c r="A54" s="1"/>
      <c r="B54" s="20" t="s">
        <v>67</v>
      </c>
      <c r="C54" s="118">
        <f>SUBTOTAL(109,Домашние_животные[Плановые затраты])</f>
        <v>0</v>
      </c>
      <c r="D54" s="118">
        <f>SUBTOTAL(109,Домашние_животные[Фактические затраты])</f>
        <v>0</v>
      </c>
      <c r="E54" s="118">
        <f>SUBTOTAL(109,Домашние_животные[Разница])</f>
        <v>0</v>
      </c>
      <c r="F54" s="24"/>
      <c r="G54" s="58" t="s">
        <v>63</v>
      </c>
      <c r="H54" s="115"/>
      <c r="I54" s="99"/>
      <c r="J54" s="99">
        <f>Юридические_расходы[[#This Row],[Плановые затраты]]-Юридические_расходы[[#This Row],[Фактические затраты]]</f>
        <v>0</v>
      </c>
    </row>
    <row r="55" spans="1:10" ht="18" customHeight="1" thickBot="1" x14ac:dyDescent="0.35">
      <c r="A55" s="1"/>
      <c r="B55" s="160"/>
      <c r="C55" s="160"/>
      <c r="D55" s="160"/>
      <c r="E55" s="160"/>
      <c r="F55" s="24"/>
      <c r="G55" s="53" t="s">
        <v>64</v>
      </c>
      <c r="H55" s="97"/>
      <c r="I55" s="101"/>
      <c r="J55" s="105">
        <f>Юридические_расходы[[#This Row],[Плановые затраты]]-Юридические_расходы[[#This Row],[Фактические затраты]]</f>
        <v>0</v>
      </c>
    </row>
    <row r="56" spans="1:10" ht="18" customHeight="1" thickBot="1" x14ac:dyDescent="0.35">
      <c r="A56" s="1"/>
      <c r="B56" s="61" t="s">
        <v>32</v>
      </c>
      <c r="C56" s="28" t="s">
        <v>40</v>
      </c>
      <c r="D56" s="27" t="s">
        <v>41</v>
      </c>
      <c r="E56" s="28" t="s">
        <v>42</v>
      </c>
      <c r="F56" s="24"/>
      <c r="G56" s="59" t="s">
        <v>12</v>
      </c>
      <c r="H56" s="116"/>
      <c r="I56" s="103"/>
      <c r="J56" s="104">
        <f>Юридические_расходы[[#This Row],[Плановые затраты]]-Юридические_расходы[[#This Row],[Фактические затраты]]</f>
        <v>0</v>
      </c>
    </row>
    <row r="57" spans="1:10" ht="18" customHeight="1" thickBot="1" x14ac:dyDescent="0.35">
      <c r="A57" s="1"/>
      <c r="B57" s="33" t="s">
        <v>33</v>
      </c>
      <c r="C57" s="97"/>
      <c r="D57" s="89"/>
      <c r="E57" s="89">
        <f>УходЗаСобой[[#This Row],[Плановые затраты]]-УходЗаСобой[[#This Row],[Фактические затраты]]</f>
        <v>0</v>
      </c>
      <c r="F57" s="2"/>
      <c r="G57" s="21" t="s">
        <v>67</v>
      </c>
      <c r="H57" s="117">
        <f>SUBTOTAL(109,Юридические_расходы[Плановые затраты])</f>
        <v>0</v>
      </c>
      <c r="I57" s="118">
        <f>SUBTOTAL(109,Юридические_расходы[Фактические затраты])</f>
        <v>0</v>
      </c>
      <c r="J57" s="118">
        <f>SUBTOTAL(109,Юридические_расходы[Разница])</f>
        <v>0</v>
      </c>
    </row>
    <row r="58" spans="1:10" ht="18" customHeight="1" thickBot="1" x14ac:dyDescent="0.35">
      <c r="A58" s="1"/>
      <c r="B58" s="32" t="s">
        <v>34</v>
      </c>
      <c r="C58" s="111"/>
      <c r="D58" s="83"/>
      <c r="E58" s="83">
        <f>УходЗаСобой[[#This Row],[Плановые затраты]]-УходЗаСобой[[#This Row],[Фактические затраты]]</f>
        <v>0</v>
      </c>
      <c r="F58" s="1"/>
      <c r="G58" s="161"/>
      <c r="H58" s="161"/>
      <c r="I58" s="161"/>
      <c r="J58" s="161"/>
    </row>
    <row r="59" spans="1:10" ht="18" customHeight="1" thickBot="1" x14ac:dyDescent="0.35">
      <c r="A59" s="1"/>
      <c r="B59" s="31" t="s">
        <v>35</v>
      </c>
      <c r="C59" s="84"/>
      <c r="D59" s="89"/>
      <c r="E59" s="89">
        <f>УходЗаСобой[[#This Row],[Плановые затраты]]-УходЗаСобой[[#This Row],[Фактические затраты]]</f>
        <v>0</v>
      </c>
      <c r="F59" s="1"/>
    </row>
    <row r="60" spans="1:10" ht="18" customHeight="1" thickBot="1" x14ac:dyDescent="0.35">
      <c r="A60" s="1"/>
      <c r="B60" s="32" t="s">
        <v>36</v>
      </c>
      <c r="C60" s="111"/>
      <c r="D60" s="83"/>
      <c r="E60" s="111">
        <f>УходЗаСобой[[#This Row],[Плановые затраты]]-УходЗаСобой[[#This Row],[Фактические затраты]]</f>
        <v>0</v>
      </c>
      <c r="F60" s="1"/>
    </row>
    <row r="61" spans="1:10" ht="18" customHeight="1" thickBot="1" x14ac:dyDescent="0.35">
      <c r="A61" s="1"/>
      <c r="B61" s="33" t="s">
        <v>37</v>
      </c>
      <c r="C61" s="84"/>
      <c r="D61" s="84"/>
      <c r="E61" s="84">
        <f>УходЗаСобой[[#This Row],[Плановые затраты]]-УходЗаСобой[[#This Row],[Фактические затраты]]</f>
        <v>0</v>
      </c>
      <c r="F61" s="1"/>
    </row>
    <row r="62" spans="1:10" ht="18" customHeight="1" thickBot="1" x14ac:dyDescent="0.35">
      <c r="A62" s="1"/>
      <c r="B62" s="32" t="s">
        <v>38</v>
      </c>
      <c r="C62" s="83"/>
      <c r="D62" s="85"/>
      <c r="E62" s="83">
        <f>УходЗаСобой[[#This Row],[Плановые затраты]]-УходЗаСобой[[#This Row],[Фактические затраты]]</f>
        <v>0</v>
      </c>
      <c r="F62" s="1"/>
    </row>
    <row r="63" spans="1:10" ht="18" customHeight="1" x14ac:dyDescent="0.3">
      <c r="A63" s="1"/>
      <c r="B63" s="33" t="s">
        <v>12</v>
      </c>
      <c r="C63" s="97"/>
      <c r="D63" s="112"/>
      <c r="E63" s="89">
        <f>УходЗаСобой[[#This Row],[Плановые затраты]]-УходЗаСобой[[#This Row],[Фактические затраты]]</f>
        <v>0</v>
      </c>
      <c r="F63" s="1"/>
    </row>
    <row r="64" spans="1:10" ht="18" customHeight="1" thickBot="1" x14ac:dyDescent="0.35">
      <c r="A64" s="1"/>
      <c r="B64" s="62" t="s">
        <v>67</v>
      </c>
      <c r="C64" s="113">
        <f>SUBTOTAL(109,УходЗаСобой[Плановые затраты])</f>
        <v>0</v>
      </c>
      <c r="D64" s="114">
        <f>SUBTOTAL(109,УходЗаСобой[Фактические затраты])</f>
        <v>0</v>
      </c>
      <c r="E64" s="113">
        <f>SUBTOTAL(109,УходЗаСобой[Разница])</f>
        <v>0</v>
      </c>
      <c r="F64" s="1"/>
    </row>
    <row r="65" ht="20.149999999999999" customHeight="1" x14ac:dyDescent="0.3"/>
  </sheetData>
  <mergeCells count="28">
    <mergeCell ref="C9:D9"/>
    <mergeCell ref="B24:E24"/>
    <mergeCell ref="B34:E34"/>
    <mergeCell ref="B41:E41"/>
    <mergeCell ref="G23:J23"/>
    <mergeCell ref="G32:J32"/>
    <mergeCell ref="G39:J39"/>
    <mergeCell ref="B47:E47"/>
    <mergeCell ref="G58:J58"/>
    <mergeCell ref="B55:E55"/>
    <mergeCell ref="G45:J45"/>
    <mergeCell ref="G51:J51"/>
    <mergeCell ref="B1:J1"/>
    <mergeCell ref="C6:D6"/>
    <mergeCell ref="C7:D7"/>
    <mergeCell ref="C8:D8"/>
    <mergeCell ref="C10:D10"/>
    <mergeCell ref="B7:B10"/>
    <mergeCell ref="B3:B6"/>
    <mergeCell ref="C3:D3"/>
    <mergeCell ref="C4:D4"/>
    <mergeCell ref="G10:I10"/>
    <mergeCell ref="G6:I6"/>
    <mergeCell ref="H3:I3"/>
    <mergeCell ref="H4:I4"/>
    <mergeCell ref="H7:I7"/>
    <mergeCell ref="H8:I8"/>
    <mergeCell ref="C5:D5"/>
  </mergeCells>
  <phoneticPr fontId="1" type="noConversion"/>
  <conditionalFormatting sqref="E13:E23 E26:E33 E36:E40 E43:E46 E49:E54 E57:E64 J13:J22 J25:J31 J34:J38 J41:J44 J47:J50 J53:J57">
    <cfRule type="iconSet" priority="1">
      <iconSet iconSet="3Signs">
        <cfvo type="percent" val="0"/>
        <cfvo type="num" val="-20"/>
        <cfvo type="num" val="0"/>
      </iconSet>
    </cfRule>
  </conditionalFormatting>
  <dataValidations count="53">
    <dataValidation allowBlank="1" showInputMessage="1" showErrorMessage="1" prompt="Создайте на этом листе личный бюджет на месяц. Плановые и фактические доходы указаны, начиная с ячейки B3. Примеры таблиц для категорий расходов сгруппированы в два столбца, начиная с ячеек B10 и G10." sqref="A1"/>
    <dataValidation allowBlank="1" showInputMessage="1" showErrorMessage="1" prompt="В этой ячейке содержится название листа. Перейдите к ячейке B3, чтобы ввести плановый и фактический доход. Сводные данные о расходах и остатке рассчитываются автоматически, начиная с ячейки G3." sqref="B1:J1"/>
    <dataValidation allowBlank="1" showInputMessage="1" showErrorMessage="1" prompt="Введите плановый доход в ячейке E3 и дополнительный плановый доход в ячейке E4. Общий плановый доход за месяц автоматически рассчитывается в ячейке E5. В ячейке ниже указана надпись «Фактический месячный доход»." sqref="B3:B6"/>
    <dataValidation allowBlank="1" showInputMessage="1" showErrorMessage="1" prompt="Введите фактический доход 1 в этой ячейке." sqref="E7"/>
    <dataValidation allowBlank="1" showInputMessage="1" showErrorMessage="1" prompt="Введите дополнительный фактический доход в этой ячейке." sqref="E8:E9"/>
    <dataValidation allowBlank="1" showInputMessage="1" showErrorMessage="1" prompt="Общий фактический доход за месяц автоматически рассчитывается в ячейке справа." sqref="C10:D10"/>
    <dataValidation allowBlank="1" showInputMessage="1" showErrorMessage="1" prompt="Общий плановый доход за месяц автоматически рассчитывается в этой ячейке." sqref="E6"/>
    <dataValidation allowBlank="1" showInputMessage="1" showErrorMessage="1" prompt="Введите фактический доход в ячейке E6 и дополнительный фактический доход в ячейке E7. Общий фактический доход за месяц автоматически рассчитывается в ячейке E8. Сводные данные о доходах автоматически рассчитываются, начиная с ячейки G3." sqref="B7:B10"/>
    <dataValidation allowBlank="1" showInputMessage="1" showErrorMessage="1" prompt="Общий фактический доход за месяц автоматически рассчитывается в этой ячейке." sqref="E10"/>
    <dataValidation allowBlank="1" showInputMessage="1" showErrorMessage="1" prompt="Плановый остаток автоматически рассчитывается в ячейке J6." sqref="G7"/>
    <dataValidation allowBlank="1" showInputMessage="1" showErrorMessage="1" prompt="В столбце под этим заголовком указаны примеры расходов на жилье." sqref="B12"/>
    <dataValidation allowBlank="1" showInputMessage="1" showErrorMessage="1" prompt="В столбце под этим заголовком введите плановые расходы." sqref="C12 H52 C56 H12 H24 H33 H40 H46 C25 C35 C42 C48"/>
    <dataValidation allowBlank="1" showInputMessage="1" showErrorMessage="1" prompt="В столбце под этим заголовком введите фактические расходы." sqref="D12 D25 D56 I12 I24 I33 I40 I46 I52 D35 D42 D48"/>
    <dataValidation allowBlank="1" showInputMessage="1" showErrorMessage="1" prompt="В столбце под этим заголовком указаны примеры расходов на транспорт." sqref="B25"/>
    <dataValidation allowBlank="1" showInputMessage="1" showErrorMessage="1" prompt="Введите сведения в таблице «Уход за собой», начиная с ячейки ниже." sqref="B55:E55"/>
    <dataValidation allowBlank="1" showInputMessage="1" showErrorMessage="1" prompt="Введите сведения в таблице «Транспорт», начиная с ячейки ниже." sqref="B24:E24"/>
    <dataValidation allowBlank="1" showInputMessage="1" showErrorMessage="1" prompt="В столбце под этим заголовком указаны примеры расходов на уход за собой." sqref="B56"/>
    <dataValidation allowBlank="1" showInputMessage="1" showErrorMessage="1" prompt="В столбце под этим заголовком указаны примеры расходов на развлечения." sqref="G12"/>
    <dataValidation allowBlank="1" showInputMessage="1" showErrorMessage="1" prompt="Введите сведения в таблице «Кредиты», начиная с ячейки ниже." sqref="G23:J23"/>
    <dataValidation allowBlank="1" showInputMessage="1" showErrorMessage="1" prompt="В столбце под этим заголовком указаны примеры расходов на кредиты." sqref="G24"/>
    <dataValidation allowBlank="1" showInputMessage="1" showErrorMessage="1" prompt="Введите сведения в таблице «Налоги», начиная с ячейки ниже." sqref="G32:J32"/>
    <dataValidation allowBlank="1" showInputMessage="1" showErrorMessage="1" prompt="В столбце под этим заголовком указаны примеры расходов на налоги." sqref="G33"/>
    <dataValidation allowBlank="1" showInputMessage="1" showErrorMessage="1" prompt="Введите сведения в таблице «Сбережения и инвестиции», начиная с ячейки ниже." sqref="G39:J39"/>
    <dataValidation allowBlank="1" showInputMessage="1" showErrorMessage="1" prompt="В столбце под этим заголовком указаны примеры расходов на сбережения и инвестиции." sqref="G40"/>
    <dataValidation allowBlank="1" showInputMessage="1" showErrorMessage="1" prompt="Введите сведения в таблице «Подарки и пожертвования», начиная с ячейки ниже." sqref="G45:J45"/>
    <dataValidation allowBlank="1" showInputMessage="1" showErrorMessage="1" prompt="В столбце под этим заголовком указаны примеры расходов на подарки и пожертвования." sqref="G46"/>
    <dataValidation allowBlank="1" showInputMessage="1" showErrorMessage="1" prompt="Введите сведения в таблице «Юридические расходы», начиная с ячейки ниже." sqref="G51:J51"/>
    <dataValidation allowBlank="1" showInputMessage="1" showErrorMessage="1" prompt="В столбце под этим заголовком указаны примеры юридических расходов." sqref="G52"/>
    <dataValidation allowBlank="1" showInputMessage="1" showErrorMessage="1" prompt="Общие плановые расходы автоматически рассчитываются в ячейке J57, общие фактические расходы — в ячейке J59, а разница — в ячейке J61." sqref="G58:J58"/>
    <dataValidation allowBlank="1" showInputMessage="1" showErrorMessage="1" prompt="В столбце под этим заголовком указаны примеры расходов на страхование." sqref="B35"/>
    <dataValidation allowBlank="1" showInputMessage="1" showErrorMessage="1" prompt="В столбце под этим заголовком указаны примеры расходов на еду." sqref="B42"/>
    <dataValidation allowBlank="1" showInputMessage="1" showErrorMessage="1" prompt="В столбце под этим заголовком измените или введите позиции расходов на домашних животных." sqref="B48"/>
    <dataValidation allowBlank="1" showInputMessage="1" showErrorMessage="1" prompt="Введите сведения в таблице «Страхование», начиная с ячейки ниже." sqref="B34:E34"/>
    <dataValidation allowBlank="1" showInputMessage="1" showErrorMessage="1" prompt="Введите сведения в таблице «Еда», начиная с ячейки ниже." sqref="B41:E41"/>
    <dataValidation allowBlank="1" showInputMessage="1" showErrorMessage="1" prompt="Введите сведения в таблице «Домашние животные», начиная с ячейки ниже." sqref="B47:E47"/>
    <dataValidation allowBlank="1" showInputMessage="1" showErrorMessage="1" prompt="Введите сведения в таблице «Развлечения», начиная с ячейки ниже." sqref="G11"/>
    <dataValidation allowBlank="1" showInputMessage="1" showErrorMessage="1" prompt="В столбце под этим заголовком автоматически рассчитывается разница." sqref="E12 J12 E25 J24 E35 J33 E42 E48 J52 J46 J40 E56"/>
    <dataValidation allowBlank="1" showInputMessage="1" showErrorMessage="1" prompt="Общий плановый доход за месяц автоматически рассчитывается в ячейке справа." sqref="C6:D6"/>
    <dataValidation allowBlank="1" showInputMessage="1" showErrorMessage="1" prompt="Введите плановый доход 1 в ячейке справа." sqref="C3:D3 C7:D7"/>
    <dataValidation allowBlank="1" showInputMessage="1" showErrorMessage="1" prompt="Введите плановый дополнительный доход в ячейке справа." sqref="C4:D5 C8:D9"/>
    <dataValidation allowBlank="1" showInputMessage="1" showErrorMessage="1" prompt="Введите плановый доход 1 в этой ячейке." sqref="E3"/>
    <dataValidation allowBlank="1" showInputMessage="1" showErrorMessage="1" prompt="Введите плановый дополнительный доход в этой ячейке." sqref="E4:E5"/>
    <dataValidation allowBlank="1" showInputMessage="1" showErrorMessage="1" prompt="Фактический остаток автоматически рассчитывается в ячейке J7." sqref="G8:G9"/>
    <dataValidation allowBlank="1" showInputMessage="1" showErrorMessage="1" prompt="Общие плановые расходы автоматически рассчитываются в этой ячейке." sqref="J3"/>
    <dataValidation allowBlank="1" showInputMessage="1" showErrorMessage="1" prompt="Общие фактические расходы автоматически рассчитываются в этой ячейке." sqref="J4:J5"/>
    <dataValidation allowBlank="1" showInputMessage="1" showErrorMessage="1" prompt="Общая разница расходов автоматически рассчитывается в этой ячейке." sqref="J6"/>
    <dataValidation allowBlank="1" showInputMessage="1" showErrorMessage="1" prompt="Общие плановые расходы автоматически рассчитываются в ячейке J3." sqref="G3"/>
    <dataValidation allowBlank="1" showInputMessage="1" showErrorMessage="1" prompt="Общие фактические расходы автоматически рассчитываются в ячейке J4." sqref="G4:G5"/>
    <dataValidation allowBlank="1" showInputMessage="1" showErrorMessage="1" prompt="Общая разница расходов автоматически рассчитывается в ячейке справа." sqref="G6:I6"/>
    <dataValidation allowBlank="1" showInputMessage="1" showErrorMessage="1" prompt="Разница планового и фактического остатков автоматически рассчитывается в ячейке справа." sqref="G10:I10"/>
    <dataValidation allowBlank="1" showInputMessage="1" showErrorMessage="1" prompt="Плановый остаток автоматически рассчитывается в этой ячейке." sqref="J7"/>
    <dataValidation allowBlank="1" showInputMessage="1" showErrorMessage="1" prompt="Фактический остаток автоматически рассчитывается в этой ячейке." sqref="J8:J9"/>
    <dataValidation allowBlank="1" showInputMessage="1" showErrorMessage="1" prompt="Разница остатков автоматически рассчитывается в этой ячейке." sqref="J10"/>
  </dataValidations>
  <printOptions horizontalCentered="1"/>
  <pageMargins left="0.5" right="0.5" top="0.5" bottom="0.5" header="0.5" footer="0.5"/>
  <pageSetup paperSize="9" scale="36" orientation="portrait" horizontalDpi="4294967292" r:id="rId1"/>
  <headerFooter differentFirst="1" alignWithMargins="0">
    <oddFooter>Page &amp;P of &amp;N</oddFooter>
  </headerFooter>
  <ignoredErrors>
    <ignoredError sqref="E27:E32 E17:E22 J14:J21 J25:J30 E36:E39 J34:J37 J41:J43 E43:E45 E49:E53 J47:J49 J53:J56 E57:E63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TM16410113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Личный бюджет на месяц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Голубева</dc:creator>
  <cp:lastModifiedBy>Марина Голубева</cp:lastModifiedBy>
  <dcterms:created xsi:type="dcterms:W3CDTF">2018-04-23T07:00:55Z</dcterms:created>
  <dcterms:modified xsi:type="dcterms:W3CDTF">2023-09-11T10:41:54Z</dcterms:modified>
</cp:coreProperties>
</file>