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540" yWindow="-15" windowWidth="9720" windowHeight="7215"/>
  </bookViews>
  <sheets>
    <sheet name="Лист1" sheetId="3" r:id="rId1"/>
  </sheets>
  <definedNames>
    <definedName name="_xlnm.Print_Titles" localSheetId="0">Лист1!$5:$6</definedName>
  </definedNames>
  <calcPr calcId="114210" fullCalcOnLoad="1"/>
</workbook>
</file>

<file path=xl/calcChain.xml><?xml version="1.0" encoding="utf-8"?>
<calcChain xmlns="http://schemas.openxmlformats.org/spreadsheetml/2006/main">
  <c r="G38" i="3"/>
  <c r="F38"/>
  <c r="E38"/>
  <c r="D38"/>
  <c r="C38"/>
  <c r="G42"/>
  <c r="F42"/>
  <c r="E42"/>
  <c r="D42"/>
  <c r="C42"/>
  <c r="F10"/>
  <c r="E10"/>
  <c r="D41"/>
  <c r="E41"/>
  <c r="F41"/>
  <c r="G41"/>
  <c r="C41"/>
  <c r="G10"/>
  <c r="D8"/>
  <c r="E8"/>
  <c r="F8"/>
  <c r="G8"/>
  <c r="C18"/>
  <c r="C17"/>
  <c r="C16"/>
  <c r="C15"/>
  <c r="C14"/>
  <c r="C12"/>
  <c r="C10"/>
  <c r="C8"/>
</calcChain>
</file>

<file path=xl/comments1.xml><?xml version="1.0" encoding="utf-8"?>
<comments xmlns="http://schemas.openxmlformats.org/spreadsheetml/2006/main">
  <authors>
    <author>MLimarenko</author>
  </authors>
  <commentList>
    <comment ref="A40" authorId="0">
      <text>
        <r>
          <rPr>
            <b/>
            <sz val="8"/>
            <color indexed="81"/>
            <rFont val="Tahoma"/>
            <charset val="204"/>
          </rPr>
          <t>MLimarenko:</t>
        </r>
        <r>
          <rPr>
            <sz val="8"/>
            <color indexed="81"/>
            <rFont val="Tahoma"/>
            <charset val="204"/>
          </rPr>
          <t xml:space="preserve">
из формы П-1 (отгрузка по полному кругу)</t>
        </r>
      </text>
    </comment>
  </commentList>
</comments>
</file>

<file path=xl/sharedStrings.xml><?xml version="1.0" encoding="utf-8"?>
<sst xmlns="http://schemas.openxmlformats.org/spreadsheetml/2006/main" count="112" uniqueCount="84">
  <si>
    <t>Показатели</t>
  </si>
  <si>
    <t>прогноз</t>
  </si>
  <si>
    <t>оценка</t>
  </si>
  <si>
    <t>млн.руб</t>
  </si>
  <si>
    <t>в действующих ценах каждого года</t>
  </si>
  <si>
    <t>тонн</t>
  </si>
  <si>
    <t>тыс.штук</t>
  </si>
  <si>
    <t>в % к пред году</t>
  </si>
  <si>
    <t>единиц</t>
  </si>
  <si>
    <t xml:space="preserve">млн.руб. </t>
  </si>
  <si>
    <t>Единица измерения</t>
  </si>
  <si>
    <t>факт</t>
  </si>
  <si>
    <t>I. ОСНОВНЫЕ ЭКОНОМИЧЕСКИЕ ПОКАЗАТЕЛИ</t>
  </si>
  <si>
    <t xml:space="preserve">  сельское хозяйство охота и лесное хозяйство</t>
  </si>
  <si>
    <t xml:space="preserve">  добыча полезных ископаемых</t>
  </si>
  <si>
    <t xml:space="preserve">  обрабатывающие производства</t>
  </si>
  <si>
    <t xml:space="preserve">  производство и распределение электроэнергии, газа и воды</t>
  </si>
  <si>
    <t xml:space="preserve">  строительство</t>
  </si>
  <si>
    <t xml:space="preserve">  транспорт и связь</t>
  </si>
  <si>
    <t xml:space="preserve">  в действующих ценах каждого года</t>
  </si>
  <si>
    <t xml:space="preserve">  Зерно (в весе после доработки)</t>
  </si>
  <si>
    <t xml:space="preserve">  Сахарная свекла ( фабричная)</t>
  </si>
  <si>
    <t xml:space="preserve">  Картофель</t>
  </si>
  <si>
    <t xml:space="preserve">  Овощи</t>
  </si>
  <si>
    <t xml:space="preserve">  Скот и птица (в живом весе)</t>
  </si>
  <si>
    <t xml:space="preserve">  Молоко</t>
  </si>
  <si>
    <t xml:space="preserve">  Яйца</t>
  </si>
  <si>
    <t xml:space="preserve">  в сопоставимых ценах</t>
  </si>
  <si>
    <t xml:space="preserve">  прочие виды деятельности</t>
  </si>
  <si>
    <t>в том числе:</t>
  </si>
  <si>
    <t>в сопоставимых ценах</t>
  </si>
  <si>
    <t>тыс.кв.м</t>
  </si>
  <si>
    <t>(подпись)</t>
  </si>
  <si>
    <t xml:space="preserve">          (Ф.И.О.)</t>
  </si>
  <si>
    <t xml:space="preserve">  Производство основных видов сельскохозяйственной продукции (во всех категориях хозяйств)</t>
  </si>
  <si>
    <t>Объем работ, выполненных по виду деятельности «строительство» (по полному кругу организаций)</t>
  </si>
  <si>
    <t>в т.ч. за счет индивидуального жилищного строительства</t>
  </si>
  <si>
    <t>2015 год</t>
  </si>
  <si>
    <t>Численность постоянного населения (среднегодовая)</t>
  </si>
  <si>
    <t>Численность официально зарегистрированных безработных (на конец отчетного периода)</t>
  </si>
  <si>
    <t>чел.</t>
  </si>
  <si>
    <t>%</t>
  </si>
  <si>
    <t xml:space="preserve">Уровень безработицы по методологии МОТ </t>
  </si>
  <si>
    <t xml:space="preserve">Число родившихся </t>
  </si>
  <si>
    <t>Число умерших</t>
  </si>
  <si>
    <t>на 1000 населения</t>
  </si>
  <si>
    <t>Общий коэффициент рождаемости</t>
  </si>
  <si>
    <t xml:space="preserve">Общий коэффициент смертности </t>
  </si>
  <si>
    <t>Коэффициент миграционного прироста</t>
  </si>
  <si>
    <t>на 10000 населения</t>
  </si>
  <si>
    <t xml:space="preserve">Миграционный прирост (убыль) </t>
  </si>
  <si>
    <t>Коэффициент напряженности на рынке труда</t>
  </si>
  <si>
    <t>человек на вакансию</t>
  </si>
  <si>
    <t>2016 год</t>
  </si>
  <si>
    <t xml:space="preserve">Естественный прирост (убыль) населения </t>
  </si>
  <si>
    <t>Коэффициент естественного прироста (убыли) населения</t>
  </si>
  <si>
    <t>Уровень официально зарегистрированной безработицы (на конец отчетного периода)</t>
  </si>
  <si>
    <t xml:space="preserve">Численность  безработных по методологии МОТ </t>
  </si>
  <si>
    <t>2017 год</t>
  </si>
  <si>
    <t>2018 год</t>
  </si>
  <si>
    <t>Приложение 4</t>
  </si>
  <si>
    <t xml:space="preserve">                                                                                                                          Форма</t>
  </si>
  <si>
    <t xml:space="preserve">Руководитель экономической службы муниципального района (городского округа)   ___________________________________        __________________ </t>
  </si>
  <si>
    <t>Форма</t>
  </si>
  <si>
    <t>2019 год</t>
  </si>
  <si>
    <t>Отгружено товаров собственного производства, выполнено работ, услуг собственными силами (без НДС и акцизов) (по полному кругу  организаций)</t>
  </si>
  <si>
    <t>II. АГРОПРОМЫШЛЕННЫЙ КОМПЛЕКС</t>
  </si>
  <si>
    <t>III. МАЛОЕ ПРЕДПРИНИМАТЕЛЬСТВО</t>
  </si>
  <si>
    <t>IV. ИНВЕСТИЦИИ (капитальные вложения) и строительство</t>
  </si>
  <si>
    <t xml:space="preserve"> V. ФИНАНСЫ </t>
  </si>
  <si>
    <t>VI. ДЕМОГРАФИЯ</t>
  </si>
  <si>
    <t>VII. РЫНОК ТРУДА</t>
  </si>
  <si>
    <t xml:space="preserve">  оптовая и розничная торговля, ремонт автотранспортных средств, мотоциклов, бытовых изделий и предметов личного пользования (торговая наценка)</t>
  </si>
  <si>
    <t>Ввод в действие жилых домов</t>
  </si>
  <si>
    <t xml:space="preserve">Количество малых и микропредприятий  </t>
  </si>
  <si>
    <t xml:space="preserve">Оборот малых и микропредприятий </t>
  </si>
  <si>
    <t xml:space="preserve">  операции с недвижимым имуществом, аренда и предоставление услуг</t>
  </si>
  <si>
    <t>Количество индивидуальных предпринимателей</t>
  </si>
  <si>
    <t>человек</t>
  </si>
  <si>
    <t>Инвестиции в основной капитал по территории за счет всех источников финансирования  (по полному кругу предприятий) - всего</t>
  </si>
  <si>
    <t>Сумма прибыли прибыльных организаций (по крупным, средним, малым и микропредприятиям)</t>
  </si>
  <si>
    <t xml:space="preserve"> УТВЕРЖДЕНА
приказом министерства экономики и 
конкурентной политики 
Нижегородской области
от 17.05.2016  № 103</t>
  </si>
  <si>
    <t>Основные показатели прогноза социально-экономического развития на среднесрочный период 
(на 2017 год и на период до 2019 года) 
Балахнинский муниципальный район (городской округ)</t>
  </si>
  <si>
    <t>Коженков П.В.</t>
  </si>
</sst>
</file>

<file path=xl/styles.xml><?xml version="1.0" encoding="utf-8"?>
<styleSheet xmlns="http://schemas.openxmlformats.org/spreadsheetml/2006/main">
  <numFmts count="1">
    <numFmt numFmtId="164" formatCode="#,##0.000"/>
  </numFmts>
  <fonts count="17">
    <font>
      <sz val="10"/>
      <name val="Arial Cyr"/>
      <charset val="204"/>
    </font>
    <font>
      <b/>
      <sz val="10"/>
      <name val="Arial Cyr"/>
      <charset val="204"/>
    </font>
    <font>
      <i/>
      <sz val="10"/>
      <name val="Arial Cyr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sz val="8"/>
      <name val="Arial Cyr"/>
      <family val="2"/>
      <charset val="204"/>
    </font>
    <font>
      <b/>
      <i/>
      <sz val="10"/>
      <name val="Arial Cyr"/>
      <family val="2"/>
      <charset val="204"/>
    </font>
    <font>
      <b/>
      <i/>
      <u/>
      <sz val="10"/>
      <name val="Arial Cyr"/>
      <family val="2"/>
      <charset val="204"/>
    </font>
    <font>
      <sz val="10"/>
      <color indexed="14"/>
      <name val="Arial Cyr"/>
      <charset val="204"/>
    </font>
    <font>
      <b/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0"/>
      <name val="Arial Cyr"/>
      <charset val="204"/>
    </font>
    <font>
      <sz val="8"/>
      <color indexed="81"/>
      <name val="Tahoma"/>
      <charset val="204"/>
    </font>
    <font>
      <b/>
      <sz val="8"/>
      <color indexed="81"/>
      <name val="Tahoma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0" borderId="0" xfId="0" applyFont="1"/>
    <xf numFmtId="0" fontId="3" fillId="0" borderId="0" xfId="0" applyFont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7" fillId="0" borderId="1" xfId="0" applyFont="1" applyFill="1" applyBorder="1" applyAlignment="1">
      <alignment vertical="center" wrapText="1"/>
    </xf>
    <xf numFmtId="0" fontId="3" fillId="0" borderId="1" xfId="0" applyFont="1" applyBorder="1" applyAlignment="1" applyProtection="1">
      <alignment vertical="center"/>
      <protection locked="0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0" fillId="0" borderId="1" xfId="0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3" fillId="2" borderId="1" xfId="0" applyFont="1" applyFill="1" applyBorder="1" applyProtection="1">
      <protection locked="0"/>
    </xf>
    <xf numFmtId="0" fontId="4" fillId="0" borderId="0" xfId="0" applyFont="1"/>
    <xf numFmtId="0" fontId="4" fillId="0" borderId="0" xfId="0" applyFont="1" applyAlignment="1">
      <alignment horizontal="center"/>
    </xf>
    <xf numFmtId="0" fontId="9" fillId="2" borderId="1" xfId="0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>
      <alignment horizontal="right"/>
    </xf>
    <xf numFmtId="0" fontId="11" fillId="0" borderId="0" xfId="0" applyFont="1" applyAlignment="1">
      <alignment horizontal="right" vertical="top" wrapText="1"/>
    </xf>
    <xf numFmtId="0" fontId="12" fillId="0" borderId="0" xfId="0" applyFont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164" fontId="13" fillId="0" borderId="1" xfId="0" applyNumberFormat="1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/>
      <protection locked="0"/>
    </xf>
    <xf numFmtId="4" fontId="2" fillId="0" borderId="1" xfId="0" applyNumberFormat="1" applyFont="1" applyFill="1" applyBorder="1" applyAlignment="1" applyProtection="1">
      <alignment vertical="center"/>
      <protection locked="0"/>
    </xf>
    <xf numFmtId="4" fontId="3" fillId="0" borderId="1" xfId="0" applyNumberFormat="1" applyFont="1" applyBorder="1" applyAlignment="1" applyProtection="1">
      <alignment vertical="center"/>
      <protection locked="0"/>
    </xf>
    <xf numFmtId="164" fontId="3" fillId="2" borderId="1" xfId="0" applyNumberFormat="1" applyFont="1" applyFill="1" applyBorder="1" applyProtection="1">
      <protection locked="0"/>
    </xf>
    <xf numFmtId="4" fontId="16" fillId="0" borderId="2" xfId="0" applyNumberFormat="1" applyFont="1" applyBorder="1"/>
    <xf numFmtId="4" fontId="3" fillId="2" borderId="1" xfId="0" applyNumberFormat="1" applyFont="1" applyFill="1" applyBorder="1" applyProtection="1">
      <protection locked="0"/>
    </xf>
    <xf numFmtId="4" fontId="0" fillId="0" borderId="1" xfId="0" applyNumberFormat="1" applyBorder="1" applyAlignment="1" applyProtection="1">
      <alignment vertical="center"/>
      <protection locked="0"/>
    </xf>
    <xf numFmtId="0" fontId="11" fillId="0" borderId="0" xfId="0" applyFont="1" applyAlignment="1">
      <alignment horizontal="right" vertical="top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8"/>
  <sheetViews>
    <sheetView tabSelected="1" zoomScaleNormal="100" zoomScaleSheetLayoutView="100" workbookViewId="0">
      <pane xSplit="2" ySplit="6" topLeftCell="C67" activePane="bottomRight" state="frozen"/>
      <selection pane="topRight" activeCell="C1" sqref="C1"/>
      <selection pane="bottomLeft" activeCell="A7" sqref="A7"/>
      <selection pane="bottomRight" activeCell="C68" sqref="C68"/>
    </sheetView>
  </sheetViews>
  <sheetFormatPr defaultRowHeight="12.75"/>
  <cols>
    <col min="1" max="1" width="63.28515625" style="2" customWidth="1"/>
    <col min="2" max="2" width="18.5703125" style="5" customWidth="1"/>
    <col min="3" max="4" width="11" style="1" customWidth="1"/>
    <col min="5" max="7" width="10.7109375" style="1" customWidth="1"/>
  </cols>
  <sheetData>
    <row r="1" spans="1:7" ht="24" customHeight="1">
      <c r="A1" s="52" t="s">
        <v>60</v>
      </c>
      <c r="B1" s="52"/>
      <c r="C1" s="52"/>
      <c r="D1" s="52"/>
      <c r="E1" s="52"/>
      <c r="F1" s="52"/>
      <c r="G1" s="52"/>
    </row>
    <row r="2" spans="1:7" ht="93.75" customHeight="1">
      <c r="A2" s="37"/>
      <c r="B2" s="37"/>
      <c r="C2" s="53" t="s">
        <v>81</v>
      </c>
      <c r="D2" s="53"/>
      <c r="E2" s="53"/>
      <c r="F2" s="53"/>
      <c r="G2" s="53"/>
    </row>
    <row r="3" spans="1:7" ht="24.75" customHeight="1">
      <c r="A3" s="38" t="s">
        <v>61</v>
      </c>
      <c r="B3" s="38"/>
      <c r="C3" s="54" t="s">
        <v>63</v>
      </c>
      <c r="D3" s="54"/>
      <c r="E3" s="54"/>
      <c r="F3" s="54"/>
      <c r="G3" s="54"/>
    </row>
    <row r="4" spans="1:7" ht="65.25" customHeight="1">
      <c r="A4" s="57" t="s">
        <v>82</v>
      </c>
      <c r="B4" s="57"/>
      <c r="C4" s="57"/>
      <c r="D4" s="57"/>
      <c r="E4" s="57"/>
      <c r="F4" s="57"/>
      <c r="G4" s="57"/>
    </row>
    <row r="5" spans="1:7">
      <c r="A5" s="55" t="s">
        <v>0</v>
      </c>
      <c r="B5" s="55" t="s">
        <v>10</v>
      </c>
      <c r="C5" s="13" t="s">
        <v>11</v>
      </c>
      <c r="D5" s="14" t="s">
        <v>2</v>
      </c>
      <c r="E5" s="13" t="s">
        <v>1</v>
      </c>
      <c r="F5" s="13"/>
      <c r="G5" s="13"/>
    </row>
    <row r="6" spans="1:7">
      <c r="A6" s="56"/>
      <c r="B6" s="56"/>
      <c r="C6" s="14" t="s">
        <v>37</v>
      </c>
      <c r="D6" s="14" t="s">
        <v>53</v>
      </c>
      <c r="E6" s="14" t="s">
        <v>58</v>
      </c>
      <c r="F6" s="14" t="s">
        <v>59</v>
      </c>
      <c r="G6" s="14" t="s">
        <v>64</v>
      </c>
    </row>
    <row r="7" spans="1:7">
      <c r="A7" s="15" t="s">
        <v>12</v>
      </c>
      <c r="B7" s="6"/>
      <c r="C7" s="16"/>
      <c r="D7" s="16"/>
      <c r="E7" s="16"/>
      <c r="F7" s="17"/>
      <c r="G7" s="17"/>
    </row>
    <row r="8" spans="1:7" ht="38.25">
      <c r="A8" s="33" t="s">
        <v>65</v>
      </c>
      <c r="B8" s="6" t="s">
        <v>3</v>
      </c>
      <c r="C8" s="43">
        <f>C10+C11+C12+C13+C14+C15+C16+C17+C18</f>
        <v>29054.312900000001</v>
      </c>
      <c r="D8" s="43">
        <f>D10+D11+D12+D13+D14+D15+D16+D17+D18</f>
        <v>30486.532999999999</v>
      </c>
      <c r="E8" s="43">
        <f>E10+E11+E12+E13+E14+E15+E16+E17+E18</f>
        <v>27237.765357999997</v>
      </c>
      <c r="F8" s="43">
        <f>F10+F11+F12+F13+F14+F15+F16+F17+F18</f>
        <v>25467.246319184</v>
      </c>
      <c r="G8" s="43">
        <f>G10+G11+G12+G13+G14+G15+G16+G17+G18</f>
        <v>26169.873211951366</v>
      </c>
    </row>
    <row r="9" spans="1:7">
      <c r="A9" s="40" t="s">
        <v>29</v>
      </c>
      <c r="B9" s="6"/>
      <c r="C9" s="16"/>
      <c r="D9" s="16"/>
      <c r="E9" s="16"/>
      <c r="F9" s="17"/>
      <c r="G9" s="17"/>
    </row>
    <row r="10" spans="1:7" ht="14.25" customHeight="1">
      <c r="A10" s="41" t="s">
        <v>13</v>
      </c>
      <c r="B10" s="6" t="s">
        <v>3</v>
      </c>
      <c r="C10" s="44">
        <f>14.045+109.264</f>
        <v>123.309</v>
      </c>
      <c r="D10" s="45">
        <v>129.351</v>
      </c>
      <c r="E10" s="45">
        <f>D10*1.058</f>
        <v>136.85335800000001</v>
      </c>
      <c r="F10" s="46">
        <f>E10*1.048</f>
        <v>143.42231918400003</v>
      </c>
      <c r="G10" s="46">
        <f>F10*1.04</f>
        <v>149.15921195136005</v>
      </c>
    </row>
    <row r="11" spans="1:7">
      <c r="A11" s="40" t="s">
        <v>14</v>
      </c>
      <c r="B11" s="6" t="s">
        <v>3</v>
      </c>
      <c r="C11" s="44">
        <v>340.02100000000002</v>
      </c>
      <c r="D11" s="45">
        <v>355.52300000000002</v>
      </c>
      <c r="E11" s="49">
        <v>365.83300000000003</v>
      </c>
      <c r="F11" s="49">
        <v>374.399</v>
      </c>
      <c r="G11" s="49">
        <v>381.67</v>
      </c>
    </row>
    <row r="12" spans="1:7">
      <c r="A12" s="40" t="s">
        <v>15</v>
      </c>
      <c r="B12" s="6" t="s">
        <v>3</v>
      </c>
      <c r="C12" s="44">
        <f>22420.014+1065.1805</f>
        <v>23485.194499999998</v>
      </c>
      <c r="D12" s="45">
        <v>25292.827000000001</v>
      </c>
      <c r="E12" s="45">
        <v>21766.983</v>
      </c>
      <c r="F12" s="46">
        <v>19734.292000000001</v>
      </c>
      <c r="G12" s="46">
        <v>20187.238000000001</v>
      </c>
    </row>
    <row r="13" spans="1:7">
      <c r="A13" s="41" t="s">
        <v>16</v>
      </c>
      <c r="B13" s="6" t="s">
        <v>3</v>
      </c>
      <c r="C13" s="44">
        <v>1302.6890000000001</v>
      </c>
      <c r="D13" s="45">
        <v>1457.4559999999999</v>
      </c>
      <c r="E13" s="45">
        <v>1544.903</v>
      </c>
      <c r="F13" s="46">
        <v>1623.693</v>
      </c>
      <c r="G13" s="46">
        <v>1700.0070000000001</v>
      </c>
    </row>
    <row r="14" spans="1:7">
      <c r="A14" s="42" t="s">
        <v>17</v>
      </c>
      <c r="B14" s="6" t="s">
        <v>3</v>
      </c>
      <c r="C14" s="44">
        <f>46.055+455.4618</f>
        <v>501.51679999999999</v>
      </c>
      <c r="D14" s="45">
        <v>539.13099999999997</v>
      </c>
      <c r="E14" s="45">
        <v>561.774</v>
      </c>
      <c r="F14" s="46">
        <v>592.67200000000003</v>
      </c>
      <c r="G14" s="46">
        <v>624.08299999999997</v>
      </c>
    </row>
    <row r="15" spans="1:7" ht="38.25">
      <c r="A15" s="42" t="s">
        <v>72</v>
      </c>
      <c r="B15" s="6" t="s">
        <v>3</v>
      </c>
      <c r="C15" s="44">
        <f>35.102+59.7931</f>
        <v>94.895099999999999</v>
      </c>
      <c r="D15" s="45">
        <v>85.406000000000006</v>
      </c>
      <c r="E15" s="45">
        <v>90.102999999999994</v>
      </c>
      <c r="F15" s="46">
        <v>94.427999999999997</v>
      </c>
      <c r="G15" s="46">
        <v>98.488</v>
      </c>
    </row>
    <row r="16" spans="1:7" ht="25.5">
      <c r="A16" s="42" t="s">
        <v>76</v>
      </c>
      <c r="B16" s="6" t="s">
        <v>3</v>
      </c>
      <c r="C16" s="16">
        <f>1210.729+866.6312</f>
        <v>2077.3602000000001</v>
      </c>
      <c r="D16" s="45">
        <v>1558.02</v>
      </c>
      <c r="E16" s="45">
        <v>1643.711</v>
      </c>
      <c r="F16" s="46">
        <v>1722.6089999999999</v>
      </c>
      <c r="G16" s="46">
        <v>1796.682</v>
      </c>
    </row>
    <row r="17" spans="1:7">
      <c r="A17" s="42" t="s">
        <v>18</v>
      </c>
      <c r="B17" s="6" t="s">
        <v>3</v>
      </c>
      <c r="C17" s="44">
        <f>254.406+147.942</f>
        <v>402.34800000000001</v>
      </c>
      <c r="D17" s="45">
        <v>321.87799999999999</v>
      </c>
      <c r="E17" s="45">
        <v>339.58199999999999</v>
      </c>
      <c r="F17" s="46">
        <v>355.88200000000001</v>
      </c>
      <c r="G17" s="46">
        <v>371.185</v>
      </c>
    </row>
    <row r="18" spans="1:7">
      <c r="A18" s="40" t="s">
        <v>28</v>
      </c>
      <c r="B18" s="6" t="s">
        <v>3</v>
      </c>
      <c r="C18" s="16">
        <f>629.105+97.8743</f>
        <v>726.97929999999997</v>
      </c>
      <c r="D18" s="45">
        <v>746.94100000000003</v>
      </c>
      <c r="E18" s="45">
        <v>788.02300000000002</v>
      </c>
      <c r="F18" s="46">
        <v>825.84900000000005</v>
      </c>
      <c r="G18" s="46">
        <v>861.36099999999999</v>
      </c>
    </row>
    <row r="19" spans="1:7" ht="12.75" customHeight="1">
      <c r="A19" s="18"/>
      <c r="B19" s="6"/>
      <c r="C19" s="16"/>
      <c r="D19" s="45"/>
      <c r="E19" s="45"/>
      <c r="F19" s="46"/>
      <c r="G19" s="46"/>
    </row>
    <row r="20" spans="1:7">
      <c r="A20" s="15" t="s">
        <v>66</v>
      </c>
      <c r="B20" s="3"/>
      <c r="C20" s="19"/>
      <c r="D20" s="47"/>
      <c r="E20" s="47"/>
      <c r="F20" s="47"/>
      <c r="G20" s="47"/>
    </row>
    <row r="21" spans="1:7" ht="25.5">
      <c r="A21" s="4" t="s">
        <v>34</v>
      </c>
      <c r="B21" s="3"/>
      <c r="C21" s="22"/>
      <c r="D21" s="19"/>
      <c r="E21" s="19"/>
      <c r="F21" s="19"/>
      <c r="G21" s="19"/>
    </row>
    <row r="22" spans="1:7">
      <c r="A22" s="20" t="s">
        <v>20</v>
      </c>
      <c r="B22" s="3" t="s">
        <v>5</v>
      </c>
      <c r="C22" s="22">
        <v>2560</v>
      </c>
      <c r="D22" s="19">
        <v>2756</v>
      </c>
      <c r="E22" s="19">
        <v>2875</v>
      </c>
      <c r="F22" s="19">
        <v>2875</v>
      </c>
      <c r="G22" s="19">
        <v>2875</v>
      </c>
    </row>
    <row r="23" spans="1:7">
      <c r="A23" s="20" t="s">
        <v>21</v>
      </c>
      <c r="B23" s="3" t="s">
        <v>5</v>
      </c>
      <c r="C23" s="22"/>
      <c r="D23" s="19"/>
      <c r="E23" s="19"/>
      <c r="F23" s="19"/>
      <c r="G23" s="19"/>
    </row>
    <row r="24" spans="1:7">
      <c r="A24" s="20" t="s">
        <v>22</v>
      </c>
      <c r="B24" s="3" t="s">
        <v>5</v>
      </c>
      <c r="C24" s="22">
        <v>13875.6</v>
      </c>
      <c r="D24" s="19">
        <v>14015</v>
      </c>
      <c r="E24" s="19">
        <v>14185</v>
      </c>
      <c r="F24" s="19">
        <v>14185</v>
      </c>
      <c r="G24" s="19">
        <v>14185</v>
      </c>
    </row>
    <row r="25" spans="1:7">
      <c r="A25" s="20" t="s">
        <v>23</v>
      </c>
      <c r="B25" s="3" t="s">
        <v>5</v>
      </c>
      <c r="C25" s="22">
        <v>12504.7</v>
      </c>
      <c r="D25" s="19">
        <v>12527</v>
      </c>
      <c r="E25" s="19">
        <v>12550</v>
      </c>
      <c r="F25" s="19">
        <v>12573</v>
      </c>
      <c r="G25" s="19">
        <v>12590</v>
      </c>
    </row>
    <row r="26" spans="1:7">
      <c r="A26" s="20" t="s">
        <v>24</v>
      </c>
      <c r="B26" s="3" t="s">
        <v>5</v>
      </c>
      <c r="C26" s="22">
        <v>331.8</v>
      </c>
      <c r="D26" s="19">
        <v>336</v>
      </c>
      <c r="E26" s="19">
        <v>336</v>
      </c>
      <c r="F26" s="19">
        <v>336</v>
      </c>
      <c r="G26" s="19">
        <v>336</v>
      </c>
    </row>
    <row r="27" spans="1:7">
      <c r="A27" s="20" t="s">
        <v>25</v>
      </c>
      <c r="B27" s="3" t="s">
        <v>5</v>
      </c>
      <c r="C27" s="22">
        <v>6331.1</v>
      </c>
      <c r="D27" s="19">
        <v>6331.1</v>
      </c>
      <c r="E27" s="19">
        <v>6331.1</v>
      </c>
      <c r="F27" s="19">
        <v>6331.1</v>
      </c>
      <c r="G27" s="19">
        <v>6331.1</v>
      </c>
    </row>
    <row r="28" spans="1:7">
      <c r="A28" s="20" t="s">
        <v>26</v>
      </c>
      <c r="B28" s="3" t="s">
        <v>6</v>
      </c>
      <c r="C28" s="22">
        <v>1294</v>
      </c>
      <c r="D28" s="19">
        <v>1294</v>
      </c>
      <c r="E28" s="19">
        <v>1294</v>
      </c>
      <c r="F28" s="19">
        <v>1306.3</v>
      </c>
      <c r="G28" s="19">
        <v>1331.5</v>
      </c>
    </row>
    <row r="29" spans="1:7" ht="12.75" customHeight="1">
      <c r="A29" s="4"/>
      <c r="B29" s="3"/>
      <c r="C29" s="19"/>
      <c r="D29" s="19"/>
      <c r="E29" s="22"/>
      <c r="F29" s="19"/>
      <c r="G29" s="19"/>
    </row>
    <row r="30" spans="1:7">
      <c r="A30" s="9" t="s">
        <v>67</v>
      </c>
      <c r="B30" s="10"/>
      <c r="C30" s="19"/>
      <c r="D30" s="19"/>
      <c r="E30" s="22"/>
      <c r="F30" s="19"/>
      <c r="G30" s="19"/>
    </row>
    <row r="31" spans="1:7">
      <c r="A31" s="32" t="s">
        <v>74</v>
      </c>
      <c r="B31" s="12" t="s">
        <v>8</v>
      </c>
      <c r="C31" s="19">
        <v>440</v>
      </c>
      <c r="D31" s="19">
        <v>436</v>
      </c>
      <c r="E31" s="22">
        <v>438</v>
      </c>
      <c r="F31" s="19">
        <v>438</v>
      </c>
      <c r="G31" s="19">
        <v>438</v>
      </c>
    </row>
    <row r="32" spans="1:7">
      <c r="A32" s="32" t="s">
        <v>75</v>
      </c>
      <c r="B32" s="12" t="s">
        <v>9</v>
      </c>
      <c r="C32" s="19">
        <v>8047.77</v>
      </c>
      <c r="D32" s="19">
        <v>8643.2999999999993</v>
      </c>
      <c r="E32" s="22">
        <v>9118.7000000000007</v>
      </c>
      <c r="F32" s="19">
        <v>9547.27</v>
      </c>
      <c r="G32" s="19">
        <v>9929.16</v>
      </c>
    </row>
    <row r="33" spans="1:7" ht="15.75" customHeight="1">
      <c r="A33" s="32" t="s">
        <v>77</v>
      </c>
      <c r="B33" s="12" t="s">
        <v>78</v>
      </c>
      <c r="C33" s="19">
        <v>1628</v>
      </c>
      <c r="D33" s="19">
        <v>1629</v>
      </c>
      <c r="E33" s="22">
        <v>1630</v>
      </c>
      <c r="F33" s="19">
        <v>1630</v>
      </c>
      <c r="G33" s="19">
        <v>1630</v>
      </c>
    </row>
    <row r="34" spans="1:7" ht="12" customHeight="1">
      <c r="A34" s="11"/>
      <c r="B34" s="12"/>
      <c r="C34" s="19"/>
      <c r="D34" s="19"/>
      <c r="E34" s="22"/>
      <c r="F34" s="19"/>
      <c r="G34" s="19"/>
    </row>
    <row r="35" spans="1:7" ht="14.25" customHeight="1">
      <c r="A35" s="15" t="s">
        <v>68</v>
      </c>
      <c r="B35" s="6"/>
      <c r="C35" s="19"/>
      <c r="D35" s="19"/>
      <c r="E35" s="22"/>
      <c r="F35" s="19"/>
      <c r="G35" s="19"/>
    </row>
    <row r="36" spans="1:7" ht="30.75" customHeight="1">
      <c r="A36" s="4" t="s">
        <v>79</v>
      </c>
      <c r="B36" s="8"/>
      <c r="C36" s="19"/>
      <c r="D36" s="19"/>
      <c r="E36" s="22"/>
      <c r="F36" s="19"/>
      <c r="G36" s="19"/>
    </row>
    <row r="37" spans="1:7" ht="18.75" customHeight="1">
      <c r="A37" s="20" t="s">
        <v>19</v>
      </c>
      <c r="B37" s="3" t="s">
        <v>3</v>
      </c>
      <c r="C37" s="19">
        <v>1629.896</v>
      </c>
      <c r="D37" s="19">
        <v>1172.5830000000001</v>
      </c>
      <c r="E37" s="22">
        <v>635.51499999999999</v>
      </c>
      <c r="F37" s="19">
        <v>603.63</v>
      </c>
      <c r="G37" s="19">
        <v>617.90800000000002</v>
      </c>
    </row>
    <row r="38" spans="1:7" ht="13.5" customHeight="1">
      <c r="A38" s="20" t="s">
        <v>27</v>
      </c>
      <c r="B38" s="3" t="s">
        <v>7</v>
      </c>
      <c r="C38" s="47">
        <f>(C37*100/1141.036)/0.73</f>
        <v>195.67605637116992</v>
      </c>
      <c r="D38" s="47">
        <f>(D37*100/C37)/1</f>
        <v>71.94219753898409</v>
      </c>
      <c r="E38" s="51">
        <f>(E37*100/D37)/1</f>
        <v>54.197869148708449</v>
      </c>
      <c r="F38" s="47">
        <f>(F37*100/E37)/1.01</f>
        <v>94.042385364080261</v>
      </c>
      <c r="G38" s="47">
        <f>(G37*100/F37)/1.02</f>
        <v>100.35819241302539</v>
      </c>
    </row>
    <row r="39" spans="1:7" ht="14.25" customHeight="1">
      <c r="A39" s="25"/>
      <c r="B39" s="3"/>
      <c r="C39" s="28"/>
      <c r="D39" s="28"/>
      <c r="E39" s="28"/>
      <c r="F39" s="28"/>
      <c r="G39" s="28"/>
    </row>
    <row r="40" spans="1:7" ht="25.5">
      <c r="A40" s="26" t="s">
        <v>35</v>
      </c>
      <c r="B40" s="3"/>
      <c r="C40" s="28"/>
      <c r="D40" s="28"/>
      <c r="E40" s="28"/>
      <c r="F40" s="28"/>
      <c r="G40" s="28"/>
    </row>
    <row r="41" spans="1:7">
      <c r="A41" s="39" t="s">
        <v>4</v>
      </c>
      <c r="B41" s="3" t="s">
        <v>3</v>
      </c>
      <c r="C41" s="48">
        <f>C14</f>
        <v>501.51679999999999</v>
      </c>
      <c r="D41" s="48">
        <f>D14</f>
        <v>539.13099999999997</v>
      </c>
      <c r="E41" s="48">
        <f>E14</f>
        <v>561.774</v>
      </c>
      <c r="F41" s="48">
        <f>F14</f>
        <v>592.67200000000003</v>
      </c>
      <c r="G41" s="48">
        <f>G14</f>
        <v>624.08299999999997</v>
      </c>
    </row>
    <row r="42" spans="1:7">
      <c r="A42" s="39" t="s">
        <v>30</v>
      </c>
      <c r="B42" s="3" t="s">
        <v>7</v>
      </c>
      <c r="C42" s="50">
        <f>(C41/240.262*100)/0.929</f>
        <v>224.69048611885378</v>
      </c>
      <c r="D42" s="50">
        <f>(D41*100/C41)/0.9</f>
        <v>119.44454192650065</v>
      </c>
      <c r="E42" s="50">
        <f>(E41*100/D41)/1</f>
        <v>104.1999068871944</v>
      </c>
      <c r="F42" s="50">
        <f>(F41*100/E41)/1.01</f>
        <v>104.45552132993689</v>
      </c>
      <c r="G42" s="50">
        <f>(G41*100/F41)/1.02</f>
        <v>103.23519221953669</v>
      </c>
    </row>
    <row r="43" spans="1:7" ht="14.25" customHeight="1">
      <c r="A43" s="27"/>
      <c r="B43" s="3"/>
      <c r="C43" s="28"/>
      <c r="D43" s="28"/>
      <c r="E43" s="28"/>
      <c r="F43" s="28"/>
      <c r="G43" s="28"/>
    </row>
    <row r="44" spans="1:7" ht="13.5" customHeight="1">
      <c r="A44" s="25" t="s">
        <v>73</v>
      </c>
      <c r="B44" s="3" t="s">
        <v>31</v>
      </c>
      <c r="C44" s="28">
        <v>37.68</v>
      </c>
      <c r="D44" s="28">
        <v>20.93</v>
      </c>
      <c r="E44" s="28">
        <v>20.93</v>
      </c>
      <c r="F44" s="28">
        <v>20.93</v>
      </c>
      <c r="G44" s="28">
        <v>20.93</v>
      </c>
    </row>
    <row r="45" spans="1:7">
      <c r="A45" s="26" t="s">
        <v>36</v>
      </c>
      <c r="B45" s="3" t="s">
        <v>31</v>
      </c>
      <c r="C45" s="28">
        <v>25.5076</v>
      </c>
      <c r="D45" s="28">
        <v>20</v>
      </c>
      <c r="E45" s="28">
        <v>20</v>
      </c>
      <c r="F45" s="28">
        <v>20</v>
      </c>
      <c r="G45" s="28">
        <v>20</v>
      </c>
    </row>
    <row r="46" spans="1:7" ht="10.5" customHeight="1">
      <c r="A46" s="26"/>
      <c r="B46" s="3"/>
      <c r="C46" s="28"/>
      <c r="D46" s="28"/>
      <c r="E46" s="28"/>
      <c r="F46" s="28"/>
      <c r="G46" s="28"/>
    </row>
    <row r="47" spans="1:7">
      <c r="A47" s="15" t="s">
        <v>69</v>
      </c>
      <c r="B47" s="6"/>
      <c r="C47" s="23"/>
      <c r="D47" s="23"/>
      <c r="E47" s="23"/>
      <c r="F47" s="23"/>
      <c r="G47" s="23"/>
    </row>
    <row r="48" spans="1:7" ht="25.5">
      <c r="A48" s="24" t="s">
        <v>80</v>
      </c>
      <c r="B48" s="7" t="s">
        <v>3</v>
      </c>
      <c r="C48" s="31">
        <v>4615.1899999999996</v>
      </c>
      <c r="D48" s="31">
        <v>1394.61</v>
      </c>
      <c r="E48" s="31">
        <v>550.19000000000005</v>
      </c>
      <c r="F48" s="31">
        <v>373.14</v>
      </c>
      <c r="G48" s="31">
        <v>388.19</v>
      </c>
    </row>
    <row r="49" spans="1:7">
      <c r="A49" s="4"/>
      <c r="B49" s="3"/>
      <c r="C49" s="19"/>
      <c r="D49" s="19"/>
      <c r="E49" s="19"/>
      <c r="F49" s="19"/>
      <c r="G49" s="19"/>
    </row>
    <row r="50" spans="1:7">
      <c r="A50" s="15" t="s">
        <v>70</v>
      </c>
      <c r="B50" s="3"/>
      <c r="C50" s="19"/>
      <c r="D50" s="19"/>
      <c r="E50" s="19"/>
      <c r="F50" s="19"/>
      <c r="G50" s="19"/>
    </row>
    <row r="51" spans="1:7" ht="13.5" customHeight="1">
      <c r="A51" s="4" t="s">
        <v>38</v>
      </c>
      <c r="B51" s="3" t="s">
        <v>40</v>
      </c>
      <c r="C51" s="21">
        <v>76928</v>
      </c>
      <c r="D51" s="21">
        <v>76851</v>
      </c>
      <c r="E51" s="21">
        <v>76774</v>
      </c>
      <c r="F51" s="21">
        <v>76697</v>
      </c>
      <c r="G51" s="21">
        <v>76620</v>
      </c>
    </row>
    <row r="52" spans="1:7" ht="15.75" customHeight="1">
      <c r="A52" s="4" t="s">
        <v>54</v>
      </c>
      <c r="B52" s="3" t="s">
        <v>40</v>
      </c>
      <c r="C52" s="21">
        <v>-351</v>
      </c>
      <c r="D52" s="21">
        <v>-350</v>
      </c>
      <c r="E52" s="21">
        <v>-350</v>
      </c>
      <c r="F52" s="21">
        <v>-350</v>
      </c>
      <c r="G52" s="21">
        <v>-350</v>
      </c>
    </row>
    <row r="53" spans="1:7" ht="15.75" customHeight="1">
      <c r="A53" s="4" t="s">
        <v>55</v>
      </c>
      <c r="B53" s="3" t="s">
        <v>45</v>
      </c>
      <c r="C53" s="21">
        <v>-4.5599999999999996</v>
      </c>
      <c r="D53" s="21">
        <v>-4.5599999999999996</v>
      </c>
      <c r="E53" s="21">
        <v>-4.5599999999999996</v>
      </c>
      <c r="F53" s="21">
        <v>-4.5599999999999996</v>
      </c>
      <c r="G53" s="21">
        <v>-4.5599999999999996</v>
      </c>
    </row>
    <row r="54" spans="1:7" ht="13.5" customHeight="1">
      <c r="A54" s="4" t="s">
        <v>43</v>
      </c>
      <c r="B54" s="3" t="s">
        <v>40</v>
      </c>
      <c r="C54" s="21">
        <v>988</v>
      </c>
      <c r="D54" s="21">
        <v>970</v>
      </c>
      <c r="E54" s="21">
        <v>970</v>
      </c>
      <c r="F54" s="21">
        <v>970</v>
      </c>
      <c r="G54" s="21">
        <v>970</v>
      </c>
    </row>
    <row r="55" spans="1:7" ht="16.5" customHeight="1">
      <c r="A55" s="20" t="s">
        <v>46</v>
      </c>
      <c r="B55" s="3" t="s">
        <v>45</v>
      </c>
      <c r="C55" s="21">
        <v>12.8</v>
      </c>
      <c r="D55" s="21">
        <v>12.6</v>
      </c>
      <c r="E55" s="21">
        <v>12.6</v>
      </c>
      <c r="F55" s="21">
        <v>12.6</v>
      </c>
      <c r="G55" s="21">
        <v>12.6</v>
      </c>
    </row>
    <row r="56" spans="1:7" ht="13.5" customHeight="1">
      <c r="A56" s="4" t="s">
        <v>44</v>
      </c>
      <c r="B56" s="3" t="s">
        <v>40</v>
      </c>
      <c r="C56" s="21">
        <v>1339</v>
      </c>
      <c r="D56" s="21">
        <v>1330</v>
      </c>
      <c r="E56" s="21">
        <v>1330</v>
      </c>
      <c r="F56" s="21">
        <v>1330</v>
      </c>
      <c r="G56" s="21">
        <v>1330</v>
      </c>
    </row>
    <row r="57" spans="1:7" ht="15.75" customHeight="1">
      <c r="A57" s="20" t="s">
        <v>47</v>
      </c>
      <c r="B57" s="3" t="s">
        <v>45</v>
      </c>
      <c r="C57" s="21">
        <v>17.399999999999999</v>
      </c>
      <c r="D57" s="21">
        <v>17.3</v>
      </c>
      <c r="E57" s="21">
        <v>17.3</v>
      </c>
      <c r="F57" s="21">
        <v>17.3</v>
      </c>
      <c r="G57" s="21">
        <v>17.399999999999999</v>
      </c>
    </row>
    <row r="58" spans="1:7" ht="12.75" customHeight="1">
      <c r="A58" s="4" t="s">
        <v>50</v>
      </c>
      <c r="B58" s="3" t="s">
        <v>40</v>
      </c>
      <c r="C58" s="21">
        <v>306</v>
      </c>
      <c r="D58" s="21">
        <v>300</v>
      </c>
      <c r="E58" s="21">
        <v>300</v>
      </c>
      <c r="F58" s="21">
        <v>300</v>
      </c>
      <c r="G58" s="21">
        <v>300</v>
      </c>
    </row>
    <row r="59" spans="1:7" ht="19.5" customHeight="1">
      <c r="A59" s="20" t="s">
        <v>48</v>
      </c>
      <c r="B59" s="3" t="s">
        <v>49</v>
      </c>
      <c r="C59" s="21">
        <v>3.9</v>
      </c>
      <c r="D59" s="21">
        <v>3.9</v>
      </c>
      <c r="E59" s="21">
        <v>3.9</v>
      </c>
      <c r="F59" s="21">
        <v>3.9</v>
      </c>
      <c r="G59" s="21">
        <v>3.9</v>
      </c>
    </row>
    <row r="60" spans="1:7" ht="13.5" customHeight="1">
      <c r="A60" s="4"/>
      <c r="B60" s="3"/>
      <c r="C60" s="21"/>
      <c r="D60" s="21"/>
      <c r="E60" s="21"/>
      <c r="F60" s="21"/>
      <c r="G60" s="21"/>
    </row>
    <row r="61" spans="1:7" ht="12.75" customHeight="1">
      <c r="A61" s="15" t="s">
        <v>71</v>
      </c>
      <c r="B61" s="3"/>
      <c r="C61" s="21"/>
      <c r="D61" s="21"/>
      <c r="E61" s="21"/>
      <c r="F61" s="21"/>
      <c r="G61" s="21"/>
    </row>
    <row r="62" spans="1:7" ht="27" customHeight="1">
      <c r="A62" s="33" t="s">
        <v>39</v>
      </c>
      <c r="B62" s="3" t="s">
        <v>40</v>
      </c>
      <c r="C62" s="21">
        <v>306</v>
      </c>
      <c r="D62" s="21">
        <v>340</v>
      </c>
      <c r="E62" s="21">
        <v>330</v>
      </c>
      <c r="F62" s="21">
        <v>315</v>
      </c>
      <c r="G62" s="21">
        <v>300</v>
      </c>
    </row>
    <row r="63" spans="1:7" ht="27" customHeight="1">
      <c r="A63" s="4" t="s">
        <v>56</v>
      </c>
      <c r="B63" s="3" t="s">
        <v>41</v>
      </c>
      <c r="C63" s="21">
        <v>0.73</v>
      </c>
      <c r="D63" s="21">
        <v>0.82</v>
      </c>
      <c r="E63" s="21">
        <v>0.79</v>
      </c>
      <c r="F63" s="21">
        <v>0.76</v>
      </c>
      <c r="G63" s="21">
        <v>0.72</v>
      </c>
    </row>
    <row r="64" spans="1:7" ht="15" customHeight="1">
      <c r="A64" s="33" t="s">
        <v>57</v>
      </c>
      <c r="B64" s="3" t="s">
        <v>40</v>
      </c>
      <c r="C64" s="21"/>
      <c r="D64" s="21"/>
      <c r="E64" s="21"/>
      <c r="F64" s="21"/>
      <c r="G64" s="21"/>
    </row>
    <row r="65" spans="1:7" ht="15" customHeight="1">
      <c r="A65" s="4" t="s">
        <v>42</v>
      </c>
      <c r="B65" s="3" t="s">
        <v>41</v>
      </c>
      <c r="C65" s="21"/>
      <c r="D65" s="21"/>
      <c r="E65" s="21"/>
      <c r="F65" s="21"/>
      <c r="G65" s="21"/>
    </row>
    <row r="66" spans="1:7" ht="26.25" customHeight="1">
      <c r="A66" s="20" t="s">
        <v>51</v>
      </c>
      <c r="B66" s="3" t="s">
        <v>52</v>
      </c>
      <c r="C66" s="21">
        <v>0.87</v>
      </c>
      <c r="D66" s="21">
        <v>0.8</v>
      </c>
      <c r="E66" s="21">
        <v>0.75</v>
      </c>
      <c r="F66" s="21">
        <v>0.7</v>
      </c>
      <c r="G66" s="21">
        <v>0.7</v>
      </c>
    </row>
    <row r="67" spans="1:7" ht="59.25" customHeight="1">
      <c r="A67" s="29" t="s">
        <v>62</v>
      </c>
      <c r="B67" s="30"/>
      <c r="C67" s="29" t="s">
        <v>83</v>
      </c>
      <c r="D67" s="29"/>
      <c r="E67" s="29"/>
      <c r="F67" s="29"/>
      <c r="G67" s="29"/>
    </row>
    <row r="68" spans="1:7">
      <c r="A68" s="29"/>
      <c r="C68" s="34" t="s">
        <v>33</v>
      </c>
      <c r="F68" s="36" t="s">
        <v>32</v>
      </c>
      <c r="G68" s="35"/>
    </row>
  </sheetData>
  <mergeCells count="6">
    <mergeCell ref="A1:G1"/>
    <mergeCell ref="C2:G2"/>
    <mergeCell ref="C3:G3"/>
    <mergeCell ref="A5:A6"/>
    <mergeCell ref="B5:B6"/>
    <mergeCell ref="A4:G4"/>
  </mergeCells>
  <phoneticPr fontId="0" type="noConversion"/>
  <printOptions horizontalCentered="1"/>
  <pageMargins left="0.59055118110236227" right="0.39370078740157483" top="0.47244094488188981" bottom="0.59055118110236227" header="0.31496062992125984" footer="0.11811023622047245"/>
  <pageSetup paperSize="9" scale="99" orientation="landscape" r:id="rId1"/>
  <headerFooter differentFirst="1" alignWithMargins="0">
    <oddFooter>&amp;R&amp;P</oddFooter>
  </headerFooter>
  <rowBreaks count="1" manualBreakCount="1">
    <brk id="56" max="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Департамент Экономики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Форма запроса для районов на прогноз на 1997 год</dc:title>
  <dc:subject>Прогноз</dc:subject>
  <dc:creator>Михаил Чувелев</dc:creator>
  <cp:keywords>прогноз, запрос, районы</cp:keywords>
  <cp:lastModifiedBy>ORoik</cp:lastModifiedBy>
  <cp:lastPrinted>2016-07-05T08:38:51Z</cp:lastPrinted>
  <dcterms:created xsi:type="dcterms:W3CDTF">1996-06-10T04:25:01Z</dcterms:created>
  <dcterms:modified xsi:type="dcterms:W3CDTF">2016-07-05T08:38:57Z</dcterms:modified>
</cp:coreProperties>
</file>